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onareaccr-my.sharepoint.com/personal/kcalderonz_estadonacion_or_cr/Documents/1-Estado de la Justicia/Bases de datos_IEJ2025/Indicadores de gestion judicial/"/>
    </mc:Choice>
  </mc:AlternateContent>
  <xr:revisionPtr revIDLastSave="51" documentId="13_ncr:1_{29B62350-252D-4861-B042-57F01922FB54}" xr6:coauthVersionLast="47" xr6:coauthVersionMax="47" xr10:uidLastSave="{D312ABA8-9872-41AA-8A4F-6A277B74514D}"/>
  <bookViews>
    <workbookView xWindow="-120" yWindow="-120" windowWidth="20730" windowHeight="11040" activeTab="1" xr2:uid="{00000000-000D-0000-FFFF-FFFF00000000}"/>
  </bookViews>
  <sheets>
    <sheet name="Metadatos" sheetId="9" r:id="rId1"/>
    <sheet name="Indicadores del Poder Judicial" sheetId="1" r:id="rId2"/>
  </sheets>
  <definedNames>
    <definedName name="_xlnm._FilterDatabase" localSheetId="1" hidden="1">'Indicadores del Poder Judicial'!$A$1:$AL$64</definedName>
    <definedName name="_xlnm._FilterDatabase" localSheetId="0" hidden="1">Metadatos!$A$1:$B$36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5" i="1" l="1"/>
  <c r="Y34" i="1"/>
  <c r="AG35" i="1" l="1"/>
  <c r="T35" i="1"/>
  <c r="S35" i="1" l="1"/>
  <c r="U35" i="1" s="1"/>
  <c r="S2" i="1"/>
  <c r="Y35" i="1"/>
  <c r="AB35" i="1"/>
  <c r="V35" i="1"/>
  <c r="T34" i="1"/>
  <c r="V34" i="1" s="1"/>
  <c r="O35" i="1"/>
  <c r="X35" i="1" s="1"/>
  <c r="O34" i="1"/>
  <c r="X34" i="1" s="1"/>
  <c r="AC35" i="1"/>
  <c r="AD34" i="1"/>
  <c r="AD35" i="1"/>
  <c r="AD33" i="1"/>
  <c r="AF34" i="1"/>
  <c r="AF35" i="1"/>
  <c r="AF33" i="1"/>
  <c r="AG34" i="1"/>
  <c r="AG33" i="1"/>
  <c r="AJ34" i="1"/>
  <c r="AJ35" i="1"/>
  <c r="AJ33" i="1"/>
  <c r="AI35" i="1"/>
  <c r="AH35" i="1"/>
  <c r="AA35" i="1"/>
  <c r="Z35" i="1"/>
  <c r="AK34" i="1"/>
  <c r="AI34" i="1"/>
  <c r="AH34" i="1"/>
  <c r="AC34" i="1"/>
  <c r="AB34" i="1"/>
  <c r="AA34" i="1"/>
  <c r="Z34" i="1"/>
  <c r="S34" i="1"/>
  <c r="U34" i="1" s="1"/>
  <c r="AK33" i="1"/>
  <c r="AI33" i="1"/>
  <c r="AH33" i="1"/>
  <c r="AC33" i="1"/>
  <c r="AB33" i="1"/>
  <c r="AA33" i="1"/>
  <c r="Z33" i="1"/>
  <c r="Y33" i="1"/>
  <c r="T33" i="1"/>
  <c r="V33" i="1" s="1"/>
  <c r="S33" i="1"/>
  <c r="U33" i="1" s="1"/>
  <c r="O33" i="1"/>
  <c r="X33" i="1" s="1"/>
  <c r="AK32" i="1"/>
  <c r="AJ32" i="1"/>
  <c r="AI32" i="1"/>
  <c r="AH32" i="1"/>
  <c r="AG32" i="1"/>
  <c r="AF32" i="1"/>
  <c r="AD32" i="1"/>
  <c r="AC32" i="1"/>
  <c r="AB32" i="1"/>
  <c r="AA32" i="1"/>
  <c r="Z32" i="1"/>
  <c r="Y32" i="1"/>
  <c r="T32" i="1"/>
  <c r="V32" i="1" s="1"/>
  <c r="S32" i="1"/>
  <c r="U32" i="1" s="1"/>
  <c r="O32" i="1"/>
  <c r="X32" i="1" s="1"/>
  <c r="AK31" i="1"/>
  <c r="AJ31" i="1"/>
  <c r="AI31" i="1"/>
  <c r="AH31" i="1"/>
  <c r="AG31" i="1"/>
  <c r="AF31" i="1"/>
  <c r="AD31" i="1"/>
  <c r="AC31" i="1"/>
  <c r="AB31" i="1"/>
  <c r="AA31" i="1"/>
  <c r="Z31" i="1"/>
  <c r="Y31" i="1"/>
  <c r="T31" i="1"/>
  <c r="V31" i="1" s="1"/>
  <c r="S31" i="1"/>
  <c r="U31" i="1" s="1"/>
  <c r="O31" i="1"/>
  <c r="X31" i="1" s="1"/>
  <c r="AK30" i="1"/>
  <c r="AJ30" i="1"/>
  <c r="AI30" i="1"/>
  <c r="AH30" i="1"/>
  <c r="AG30" i="1"/>
  <c r="AF30" i="1"/>
  <c r="AC30" i="1"/>
  <c r="AB30" i="1"/>
  <c r="AA30" i="1"/>
  <c r="Z30" i="1"/>
  <c r="Y30" i="1"/>
  <c r="T30" i="1"/>
  <c r="V30" i="1" s="1"/>
  <c r="S30" i="1"/>
  <c r="U30" i="1" s="1"/>
  <c r="O30" i="1"/>
  <c r="X30" i="1" s="1"/>
  <c r="AK29" i="1"/>
  <c r="AJ29" i="1"/>
  <c r="AI29" i="1"/>
  <c r="AH29" i="1"/>
  <c r="AG29" i="1"/>
  <c r="AF29" i="1"/>
  <c r="AC29" i="1"/>
  <c r="AB29" i="1"/>
  <c r="AA29" i="1"/>
  <c r="Z29" i="1"/>
  <c r="Y29" i="1"/>
  <c r="T29" i="1"/>
  <c r="V29" i="1" s="1"/>
  <c r="S29" i="1"/>
  <c r="U29" i="1" s="1"/>
  <c r="AK28" i="1"/>
  <c r="AJ28" i="1"/>
  <c r="AI28" i="1"/>
  <c r="AH28" i="1"/>
  <c r="AG28" i="1"/>
  <c r="AF28" i="1"/>
  <c r="AC28" i="1"/>
  <c r="AB28" i="1"/>
  <c r="AA28" i="1"/>
  <c r="Z28" i="1"/>
  <c r="Y28" i="1"/>
  <c r="T28" i="1"/>
  <c r="V28" i="1" s="1"/>
  <c r="S28" i="1"/>
  <c r="U28" i="1" s="1"/>
  <c r="AK27" i="1"/>
  <c r="AJ27" i="1"/>
  <c r="AI27" i="1"/>
  <c r="AH27" i="1"/>
  <c r="AG27" i="1"/>
  <c r="AF27" i="1"/>
  <c r="AC27" i="1"/>
  <c r="AB27" i="1"/>
  <c r="AA27" i="1"/>
  <c r="Z27" i="1"/>
  <c r="Y27" i="1"/>
  <c r="T27" i="1"/>
  <c r="V27" i="1" s="1"/>
  <c r="S27" i="1"/>
  <c r="U27" i="1" s="1"/>
  <c r="AK26" i="1"/>
  <c r="AJ26" i="1"/>
  <c r="AI26" i="1"/>
  <c r="AH26" i="1"/>
  <c r="AG26" i="1"/>
  <c r="AF26" i="1"/>
  <c r="AC26" i="1"/>
  <c r="AB26" i="1"/>
  <c r="AA26" i="1"/>
  <c r="Z26" i="1"/>
  <c r="Y26" i="1"/>
  <c r="S26" i="1"/>
  <c r="U26" i="1" s="1"/>
  <c r="S25" i="1"/>
  <c r="U25" i="1" s="1"/>
  <c r="S24" i="1"/>
  <c r="U24" i="1" s="1"/>
  <c r="S23" i="1"/>
  <c r="U23" i="1" s="1"/>
  <c r="S22" i="1"/>
  <c r="U22" i="1" s="1"/>
  <c r="S21" i="1"/>
  <c r="U21" i="1" s="1"/>
  <c r="S20" i="1"/>
  <c r="U20" i="1" s="1"/>
  <c r="S19" i="1"/>
  <c r="U19" i="1" s="1"/>
  <c r="S18" i="1"/>
  <c r="U18" i="1" s="1"/>
  <c r="S17" i="1"/>
  <c r="U17" i="1" s="1"/>
  <c r="S16" i="1"/>
  <c r="U16" i="1" s="1"/>
  <c r="S15" i="1"/>
  <c r="U15" i="1" s="1"/>
  <c r="S14" i="1"/>
  <c r="U14" i="1" s="1"/>
  <c r="S13" i="1"/>
  <c r="U13" i="1" s="1"/>
  <c r="S12" i="1"/>
  <c r="U12" i="1" s="1"/>
  <c r="S11" i="1"/>
  <c r="U11" i="1" s="1"/>
  <c r="S10" i="1"/>
  <c r="U10" i="1" s="1"/>
  <c r="S9" i="1"/>
  <c r="U9" i="1" s="1"/>
  <c r="S8" i="1"/>
  <c r="U8" i="1" s="1"/>
  <c r="S7" i="1"/>
  <c r="U7" i="1" s="1"/>
  <c r="S6" i="1"/>
  <c r="U6" i="1" s="1"/>
  <c r="S5" i="1"/>
  <c r="U5" i="1" s="1"/>
  <c r="S4" i="1"/>
  <c r="U4" i="1" s="1"/>
  <c r="S3" i="1"/>
  <c r="U3" i="1" s="1"/>
  <c r="U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tc={5AC2AB08-D76D-42C8-A23F-50842708F804}</author>
  </authors>
  <commentList>
    <comment ref="AL31" authorId="0" shapeId="0" xr:uid="{5AC2AB08-D76D-42C8-A23F-50842708F80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período 2019-2023 incluye la tasa de congestión en juzgados + la tasa de congestión en juzgados de ejecución de la pena.</t>
      </text>
    </comment>
  </commentList>
</comments>
</file>

<file path=xl/sharedStrings.xml><?xml version="1.0" encoding="utf-8"?>
<sst xmlns="http://schemas.openxmlformats.org/spreadsheetml/2006/main" count="285" uniqueCount="121">
  <si>
    <t>Variable</t>
  </si>
  <si>
    <t>Detalle</t>
  </si>
  <si>
    <t>Año</t>
  </si>
  <si>
    <t>Fecha de referencia</t>
  </si>
  <si>
    <t>Población</t>
  </si>
  <si>
    <t>Población total por sexo según años calendario 2011-2050. Instituto Nacional de Estadística y Censos.</t>
  </si>
  <si>
    <t>Personal del Poder Judicial</t>
  </si>
  <si>
    <t>Poder Judicial, Departamento de Planificación, Sección de Planes y Presupuesto. Para el período 1990-2000 los datos son de plazas ordinarias pues no existe información sobre el número de plazas extraordinarias. Para el período 2001-2003 los datos incluyen la cantidad total de plazas ordinarias más las extraordinarias de juez. El período 2004-2013 incluye tanto plazas ordinarias como extraordinarias.</t>
  </si>
  <si>
    <t>Entrada neta</t>
  </si>
  <si>
    <t>Total de casos entrados menos incompetencias, infracciones sin oposición o diligencias en Tránsito. Anuarios de Estadísticas Judiciales 1990-2013.</t>
  </si>
  <si>
    <t>Terminados netos</t>
  </si>
  <si>
    <t>Total de terminados menos incompetencias y casos devueltos al Ministerio Público. Anuarios de Estadísticas Judiciales 1990-2013.</t>
  </si>
  <si>
    <t>Casos activos</t>
  </si>
  <si>
    <t>Los datos corresponden a los casos en trámite en fiscalías, juzgados penales y tribunales penales. Anuarios de Estadísticas Judiciales 1990-2013.</t>
  </si>
  <si>
    <t>Casos en trámite</t>
  </si>
  <si>
    <t>Cantidad de expedientes que están a la espera de ser tramitados o bien que ya iniciaron su tramitación pero aún no se da por terminado. Anuarios de Estadísticas Judiciales 1990-2013.</t>
  </si>
  <si>
    <t>Total de jueces</t>
  </si>
  <si>
    <t xml:space="preserve">Para el período 1990-1997 se incluyen también las plazas de alcalde y actuario. Para el período 1990-2000 solo se contemplan las plazas ordinarias y del año 2001 en adelante se incluye tanto las ordinarias como extraordinarias. En el año 2008 están incluidas 66 plazas de juez (que no aparecen en el Presupuesto) las cuales fueron concedidas con caracter extraordinario para el Programa de Seguridad Ciudadana. Poder Judicial, Departamento de Planificación, Sección de Planes y Presupuesto. </t>
  </si>
  <si>
    <t>Jueces de primera y única instancia</t>
  </si>
  <si>
    <t xml:space="preserve">Para el período 1990-2000 solo se incluyen plazas ordinarias. Del 2000 en adelante, tanto ordinarias como extraordinarias. Los jueces de única instancia son los de la Sala Constitucional. Poder Judicial, Departamento de Planificación, Sección de Planes y Presupuesto. </t>
  </si>
  <si>
    <t>Fiscales</t>
  </si>
  <si>
    <t xml:space="preserve">Para el período 1990-2002 se refieren a plazas ordinarias y del 2003 en adelante tanto ordinarias como extraordinarias. Para el período 1990-1997 en la columna "Fiscales" se incluyen también las plazas de agentes fiscales. Poder Judicial, Departamento de Planificación, Sección de Planes y Presupuesto. </t>
  </si>
  <si>
    <t>Defensores Públicos</t>
  </si>
  <si>
    <t>Remuneraciones</t>
  </si>
  <si>
    <t xml:space="preserve">Monto del presupuesto asignado al pago de salarios. Poder Judicial, Departamento de Planificación, Sección de Planes y Presupuesto. </t>
  </si>
  <si>
    <t>Presupuesto</t>
  </si>
  <si>
    <t>Presupuesto total solicitado. Poder Judicial, Departamento de Planificación, Sección de Planes y Presupuesto.</t>
  </si>
  <si>
    <t>Tipo de cambio</t>
  </si>
  <si>
    <t>Tipo de cambio de referencia. Promedio simple de la compra y venta. Banco Central de Costa Rica.</t>
  </si>
  <si>
    <t>Índice de precios al consumidor</t>
  </si>
  <si>
    <t>Índice de precios al consumidor. Promedio simple del año. Banco Central de Costa Rica.</t>
  </si>
  <si>
    <t>Presupuesto real</t>
  </si>
  <si>
    <t>Presuesto total solicitado ajustado por la inflación. Poder Judicial, Departamento de Planificación, Sección de Planes y Presupuesto. Banco Central de Costa Rica.</t>
  </si>
  <si>
    <t>Presupuesto per cápita</t>
  </si>
  <si>
    <t>Presuesto total solicitado divido entre la población. Poder Judicial, Departamento de Planificación, Sección de Planes y Presupuesto. Banco Central de Costa Rica.</t>
  </si>
  <si>
    <t>Presupuesto real per cápita</t>
  </si>
  <si>
    <t>Presuesto total solicitado ajustado por la inflación divido entre la población. Poder Judicial, Departamento de Planificación, Sección de Planes y Presupuesto. Banco Central de Costa Rica.</t>
  </si>
  <si>
    <t>Presupuesto per cápita (dólares)</t>
  </si>
  <si>
    <t>Presuesto total solicitado divido entre la población en dólares Estadounidenses. Poder Judicial, Departamento de Planificación, Sección de Planes y Presupuesto. Banco Central de Costa Rica.</t>
  </si>
  <si>
    <t>Costo por caso terminado</t>
  </si>
  <si>
    <t>Presupuesto solicitado entre el número de casos terminados netos. Departamento de Planificación. Compendio de Indicadores Judiciales.</t>
  </si>
  <si>
    <t>Costo real por caso terminado</t>
  </si>
  <si>
    <t>Departamento de Planificación. Compendio de Indicadores Judiciales.</t>
  </si>
  <si>
    <t>Casos entrados netos por juez de primera y única instancia</t>
  </si>
  <si>
    <t>Casos terminados netos por juez de primera y única instancia</t>
  </si>
  <si>
    <t>Casos activos por juez de primera y única instancia</t>
  </si>
  <si>
    <t>Casos en trámite por juez de primera y única instancia</t>
  </si>
  <si>
    <t>Casos activos por cada 1.000 entrados</t>
  </si>
  <si>
    <t>Casos activos por cada 1.000 en trámite</t>
  </si>
  <si>
    <t>Número de sentencias por juez de primera y única instancia</t>
  </si>
  <si>
    <t>Personal del Poder Judicial por 100.000 habitantes</t>
  </si>
  <si>
    <t>Jueces por 100.000 habitantes</t>
  </si>
  <si>
    <t>Fiscales por 100.000 habitantes</t>
  </si>
  <si>
    <t>Defensores por 100.000 habitantes</t>
  </si>
  <si>
    <t>Número de habitantes por juez</t>
  </si>
  <si>
    <t>Litigiosidad</t>
  </si>
  <si>
    <t>Litigiosidad es el número de demandas o denuncias interpuestas ante el Poder Judicial por cada mil habitantes. Departamento de Planificación. Compendio de Indicadores Judiciales.</t>
  </si>
  <si>
    <t>Tasa de congestión</t>
  </si>
  <si>
    <t>Carga de trabajo entre el total de asuntos resueltos durante un año en particular. Departamento de Planificación. Compendio de Indicadores Judiciales.</t>
  </si>
  <si>
    <r>
      <t>Población</t>
    </r>
    <r>
      <rPr>
        <b/>
        <vertAlign val="superscript"/>
        <sz val="11"/>
        <color indexed="8"/>
        <rFont val="Calibri"/>
        <family val="2"/>
        <scheme val="minor"/>
      </rPr>
      <t>(1)</t>
    </r>
  </si>
  <si>
    <r>
      <t xml:space="preserve">Personal del Poder Judicial </t>
    </r>
    <r>
      <rPr>
        <b/>
        <vertAlign val="superscript"/>
        <sz val="11"/>
        <color indexed="8"/>
        <rFont val="Calibri"/>
        <family val="2"/>
        <scheme val="minor"/>
      </rPr>
      <t>(2)</t>
    </r>
  </si>
  <si>
    <r>
      <t xml:space="preserve">Entrada neta </t>
    </r>
    <r>
      <rPr>
        <b/>
        <vertAlign val="superscript"/>
        <sz val="11"/>
        <color indexed="8"/>
        <rFont val="Calibri"/>
        <family val="2"/>
        <scheme val="minor"/>
      </rPr>
      <t>(3)</t>
    </r>
  </si>
  <si>
    <r>
      <t xml:space="preserve">Terminados netos </t>
    </r>
    <r>
      <rPr>
        <b/>
        <vertAlign val="superscript"/>
        <sz val="11"/>
        <color indexed="8"/>
        <rFont val="Calibri"/>
        <family val="2"/>
        <scheme val="minor"/>
      </rPr>
      <t>(3)</t>
    </r>
  </si>
  <si>
    <r>
      <t xml:space="preserve">Casos activos </t>
    </r>
    <r>
      <rPr>
        <b/>
        <vertAlign val="superscript"/>
        <sz val="11"/>
        <color indexed="8"/>
        <rFont val="Calibri"/>
        <family val="2"/>
        <scheme val="minor"/>
      </rPr>
      <t>(3)</t>
    </r>
  </si>
  <si>
    <r>
      <t xml:space="preserve">Casos en trámite </t>
    </r>
    <r>
      <rPr>
        <b/>
        <vertAlign val="superscript"/>
        <sz val="11"/>
        <color indexed="8"/>
        <rFont val="Calibri"/>
        <family val="2"/>
        <scheme val="minor"/>
      </rPr>
      <t>(3)</t>
    </r>
  </si>
  <si>
    <r>
      <t>Total de jueces</t>
    </r>
    <r>
      <rPr>
        <b/>
        <vertAlign val="superscript"/>
        <sz val="11"/>
        <color indexed="8"/>
        <rFont val="Calibri"/>
        <family val="2"/>
        <scheme val="minor"/>
      </rPr>
      <t xml:space="preserve"> (4)</t>
    </r>
  </si>
  <si>
    <r>
      <t xml:space="preserve">Jueces de primera y única instancia  </t>
    </r>
    <r>
      <rPr>
        <b/>
        <vertAlign val="superscript"/>
        <sz val="11"/>
        <color indexed="8"/>
        <rFont val="Calibri"/>
        <family val="2"/>
        <scheme val="minor"/>
      </rPr>
      <t>(5)</t>
    </r>
  </si>
  <si>
    <r>
      <t xml:space="preserve">Fiscales  </t>
    </r>
    <r>
      <rPr>
        <b/>
        <vertAlign val="superscript"/>
        <sz val="11"/>
        <color indexed="8"/>
        <rFont val="Calibri"/>
        <family val="2"/>
        <scheme val="minor"/>
      </rPr>
      <t>(6)</t>
    </r>
  </si>
  <si>
    <r>
      <t xml:space="preserve">Defensores Públicos </t>
    </r>
    <r>
      <rPr>
        <b/>
        <vertAlign val="superscript"/>
        <sz val="11"/>
        <color indexed="8"/>
        <rFont val="Calibri"/>
        <family val="2"/>
        <scheme val="minor"/>
      </rPr>
      <t xml:space="preserve"> (6)</t>
    </r>
  </si>
  <si>
    <r>
      <t xml:space="preserve">Remuneraciones </t>
    </r>
    <r>
      <rPr>
        <b/>
        <vertAlign val="superscript"/>
        <sz val="11"/>
        <color indexed="8"/>
        <rFont val="Calibri"/>
        <family val="2"/>
        <scheme val="minor"/>
      </rPr>
      <t>(7)</t>
    </r>
  </si>
  <si>
    <r>
      <t xml:space="preserve">Presupuesto  </t>
    </r>
    <r>
      <rPr>
        <b/>
        <vertAlign val="superscript"/>
        <sz val="11"/>
        <color indexed="8"/>
        <rFont val="Calibri"/>
        <family val="2"/>
        <scheme val="minor"/>
      </rPr>
      <t>(8)</t>
    </r>
  </si>
  <si>
    <r>
      <t xml:space="preserve">Gasto en justicia </t>
    </r>
    <r>
      <rPr>
        <b/>
        <vertAlign val="superscript"/>
        <sz val="11"/>
        <color indexed="8"/>
        <rFont val="Calibri"/>
        <family val="2"/>
        <scheme val="minor"/>
      </rPr>
      <t xml:space="preserve"> (9)</t>
    </r>
  </si>
  <si>
    <t>Gasto real en justicia</t>
  </si>
  <si>
    <r>
      <t xml:space="preserve">Porcentaje del gasto dedicado a pago de personal </t>
    </r>
    <r>
      <rPr>
        <b/>
        <vertAlign val="superscript"/>
        <sz val="11"/>
        <color indexed="8"/>
        <rFont val="Calibri"/>
        <family val="2"/>
        <scheme val="minor"/>
      </rPr>
      <t>(10)</t>
    </r>
  </si>
  <si>
    <r>
      <t xml:space="preserve">Tipo de cambio según BCCR (datos de compra al 1 de Julio de cada año) </t>
    </r>
    <r>
      <rPr>
        <b/>
        <vertAlign val="superscript"/>
        <sz val="11"/>
        <color indexed="8"/>
        <rFont val="Calibri"/>
        <family val="2"/>
        <scheme val="minor"/>
      </rPr>
      <t>(11)</t>
    </r>
  </si>
  <si>
    <r>
      <t xml:space="preserve">Índice de precios al consumidor ( promedio anual con base a junio 2015) </t>
    </r>
    <r>
      <rPr>
        <b/>
        <vertAlign val="superscript"/>
        <sz val="11"/>
        <color indexed="8"/>
        <rFont val="Calibri"/>
        <family val="2"/>
        <scheme val="minor"/>
      </rPr>
      <t>(12)</t>
    </r>
  </si>
  <si>
    <r>
      <t xml:space="preserve">Costo medio de los casos terminados </t>
    </r>
    <r>
      <rPr>
        <b/>
        <vertAlign val="superscript"/>
        <sz val="11"/>
        <color indexed="8"/>
        <rFont val="Calibri"/>
        <family val="2"/>
        <scheme val="minor"/>
      </rPr>
      <t>(13)</t>
    </r>
  </si>
  <si>
    <t xml:space="preserve">Casos entrados netos por juez de primera y única instancia </t>
  </si>
  <si>
    <t>Casos en trámite por cada 1.000 entrados</t>
  </si>
  <si>
    <r>
      <t xml:space="preserve">Número de sentencias por juez de primera y única instancia </t>
    </r>
    <r>
      <rPr>
        <b/>
        <vertAlign val="superscript"/>
        <sz val="11"/>
        <color indexed="8"/>
        <rFont val="Calibri"/>
        <family val="2"/>
        <scheme val="minor"/>
      </rPr>
      <t>(14)</t>
    </r>
  </si>
  <si>
    <r>
      <t xml:space="preserve">Tasa de congestión </t>
    </r>
    <r>
      <rPr>
        <b/>
        <vertAlign val="superscript"/>
        <sz val="11"/>
        <color indexed="8"/>
        <rFont val="Calibri"/>
        <family val="2"/>
        <scheme val="minor"/>
      </rPr>
      <t>(15)</t>
    </r>
  </si>
  <si>
    <t>NI</t>
  </si>
  <si>
    <t>Notas</t>
  </si>
  <si>
    <t>Se actualiza la serie desde el 2000.</t>
  </si>
  <si>
    <t>Se actualiza la serie desde el 2012, es la entrada neta (entrados menos incompetencias) de no penal+penal (sin trib penal, jdo penal, jdo PJ) +  delitos de acción privada + constitucional.</t>
  </si>
  <si>
    <t>Se actualiza la serie desde el 2011 al 2017, son los terminados netos (terminados menos incompetencias) de no penal+penal  + constitucional.</t>
  </si>
  <si>
    <t>Se actualiza la serie desde el 2011 al 2015 y 2021. son los activos de no penal+penal(trib y jdos) +penal juvenil(fiscalías y jdos)  + constitucional, y el concepto activo incluye los que están en trámite mas los que ya tienen resoluciones dictadas que están en el periodo de cumplimiento.</t>
  </si>
  <si>
    <t>Se actualiza la serie desde el 2010. son los expedientes en trámite de no penal+penal(trib y jdos) +penal juvenil(fiscalías y jdos)  + constitucional.</t>
  </si>
  <si>
    <t>Se actualiza la serie desde el 2010. corresponde a jueces y juezas en plazas ordinarias y extraordinarias.</t>
  </si>
  <si>
    <t>Se actualiza la serie desde el 2013. corresponde a jueces y juezas en I instancia (incluye ejecución y constitucional).</t>
  </si>
  <si>
    <t>Se actualiza la serie en 3 años,  corresponde a plazas ordinarias y extraordinarias.</t>
  </si>
  <si>
    <t>Se actualiza la serie en 5 años, corresponde a plazas ordinarias y extraordinarias.</t>
  </si>
  <si>
    <t>Se actualiza la serie en 2 años, , pago de personal del Poder Judicial.</t>
  </si>
  <si>
    <t>Se actualiza la serie en 3 años, Presupuesto aprobado para el Poder Judicial por la Asamblea Legislativa.</t>
  </si>
  <si>
    <t>Gasto total en Justicia (Costo de la Justicia devengado).</t>
  </si>
  <si>
    <t>Fuente:</t>
  </si>
  <si>
    <r>
      <rPr>
        <vertAlign val="superscript"/>
        <sz val="11"/>
        <color rgb="FF000000"/>
        <rFont val="Calibri"/>
        <family val="2"/>
      </rPr>
      <t>1/</t>
    </r>
    <r>
      <rPr>
        <sz val="11"/>
        <color rgb="FF000000"/>
        <rFont val="Calibri"/>
        <family val="2"/>
      </rPr>
      <t>INEC:  Población total por sexo según años calendario 1950-2011.  INEC:  Población total por sexo según años calendario 2011-2050.</t>
    </r>
  </si>
  <si>
    <r>
      <rPr>
        <vertAlign val="superscript"/>
        <sz val="11"/>
        <color rgb="FF000000"/>
        <rFont val="Calibri"/>
        <family val="2"/>
      </rPr>
      <t>2/</t>
    </r>
    <r>
      <rPr>
        <sz val="11"/>
        <color rgb="FF000000"/>
        <rFont val="Calibri"/>
        <family val="2"/>
      </rPr>
      <t>Poder Judicial, Departamento de Planificación, Sección de Presupuesto y Proyectos. Para el período 1990-2000 los datos son de plazas ordinarias pues no</t>
    </r>
  </si>
  <si>
    <t>existe información sobre el número de plazas extraordinarias. Para el período 2001-2003 los datos incluyen la cantidad total de plazas ordinarias más las</t>
  </si>
  <si>
    <t>extraordinarias de juez.  El período 2004-2018 incluye tanto plazas ordinarias como extraordinarias.</t>
  </si>
  <si>
    <r>
      <rPr>
        <vertAlign val="superscript"/>
        <sz val="11"/>
        <color rgb="FF000000"/>
        <rFont val="Calibri"/>
        <family val="2"/>
      </rPr>
      <t>3/</t>
    </r>
    <r>
      <rPr>
        <sz val="11"/>
        <color rgb="FF000000"/>
        <rFont val="Calibri"/>
        <family val="2"/>
      </rPr>
      <t>Para el período 1990-2013, Informe Estado de la Justicia, información estadística e indicadores de gestión.  Elaboración propia para los años 2014-2018.</t>
    </r>
  </si>
  <si>
    <r>
      <rPr>
        <vertAlign val="superscript"/>
        <sz val="11"/>
        <color rgb="FF000000"/>
        <rFont val="Calibri"/>
        <family val="2"/>
      </rPr>
      <t>4/</t>
    </r>
    <r>
      <rPr>
        <sz val="11"/>
        <color rgb="FF000000"/>
        <rFont val="Calibri"/>
        <family val="2"/>
      </rPr>
      <t>Poder Judicial, Departamento de Planificación, Sección de Presupuesto y Proyectos. Para el período 1990-1997 se incluyen también las plazas de alcalde y</t>
    </r>
  </si>
  <si>
    <t>actuario. Para el período 1990-2000 solo se contemplan las plazas ordinarias y del año 2001 en adelante se incluye tanto las ordinarias como extraordinarias.</t>
  </si>
  <si>
    <r>
      <rPr>
        <vertAlign val="superscript"/>
        <sz val="11"/>
        <color rgb="FF000000"/>
        <rFont val="Calibri"/>
        <family val="2"/>
      </rPr>
      <t>5/</t>
    </r>
    <r>
      <rPr>
        <sz val="11"/>
        <color rgb="FF000000"/>
        <rFont val="Calibri"/>
        <family val="2"/>
      </rPr>
      <t xml:space="preserve">Para el período 1990-2000 solo se incluyen plazas ordinarias. Del 2000 en adelante, tanto ordinarias como extraordinarias. </t>
    </r>
  </si>
  <si>
    <t>los de la Sala Constitucional.</t>
  </si>
  <si>
    <r>
      <rPr>
        <vertAlign val="superscript"/>
        <sz val="11"/>
        <color rgb="FF000000"/>
        <rFont val="Calibri"/>
        <family val="2"/>
      </rPr>
      <t>6/</t>
    </r>
    <r>
      <rPr>
        <sz val="11"/>
        <color rgb="FF000000"/>
        <rFont val="Calibri"/>
        <family val="2"/>
      </rPr>
      <t>Poder Judicial, Departamento de Planificación, Sección de Presupuesto y Proyectos. Para el período 1990-2002 se refieren a plazas ordinarias y del 2003 en</t>
    </r>
  </si>
  <si>
    <t>adelante tanto ordinarias como extraordinarias. Para el período 1990-1997 en la columna "Fiscales" se incluyen también las plazas de agentes fiscales.</t>
  </si>
  <si>
    <t>La cantidad de defensores públicos en los años 2017 y 2018 incluyen 76 plazas de Asistencia Social que brindan servicios en la materia Laboral.</t>
  </si>
  <si>
    <r>
      <rPr>
        <vertAlign val="superscript"/>
        <sz val="11"/>
        <color rgb="FF000000"/>
        <rFont val="Calibri"/>
        <family val="2"/>
      </rPr>
      <t>7/</t>
    </r>
    <r>
      <rPr>
        <sz val="11"/>
        <color rgb="FF000000"/>
        <rFont val="Calibri"/>
        <family val="2"/>
      </rPr>
      <t>Poder Judicial, Departamento de Planificación, Sección de Presupuesto y Proyectos.</t>
    </r>
  </si>
  <si>
    <r>
      <rPr>
        <vertAlign val="superscript"/>
        <sz val="11"/>
        <color rgb="FF000000"/>
        <rFont val="Calibri"/>
        <family val="2"/>
      </rPr>
      <t>8/</t>
    </r>
    <r>
      <rPr>
        <sz val="11"/>
        <color rgb="FF000000"/>
        <rFont val="Calibri"/>
        <family val="2"/>
      </rPr>
      <t>Para el período 2000-2018, Departamento de Planificación, Sección de Presupuesto y Proyectos. Para el período 1990-1999 Contraloría General de la República.</t>
    </r>
  </si>
  <si>
    <t>Memorias Anuales. Cuadro comparativo entre los ingresos corrientes y el Presupuesto asignado al Poder Judicial, período 1957-2004.</t>
  </si>
  <si>
    <r>
      <rPr>
        <vertAlign val="superscript"/>
        <sz val="11"/>
        <color rgb="FF000000"/>
        <rFont val="Calibri"/>
        <family val="2"/>
      </rPr>
      <t>9/</t>
    </r>
    <r>
      <rPr>
        <sz val="11"/>
        <color rgb="FF000000"/>
        <rFont val="Calibri"/>
        <family val="2"/>
      </rPr>
      <t xml:space="preserve">Compendio de Indicadores Judiciales 2000-2009 y 2010-2014 (gráfico 3 en ambos). La información del período 2015-2018 fue suministrada por </t>
    </r>
  </si>
  <si>
    <t>personal de la Sección de Presupuesto y Proyectos.</t>
  </si>
  <si>
    <r>
      <rPr>
        <vertAlign val="superscript"/>
        <sz val="11"/>
        <color rgb="FF000000"/>
        <rFont val="Calibri"/>
        <family val="2"/>
      </rPr>
      <t>10/</t>
    </r>
    <r>
      <rPr>
        <sz val="11"/>
        <color rgb="FF000000"/>
        <rFont val="Calibri"/>
        <family val="2"/>
      </rPr>
      <t>Compendio de Indicadores Judiciales 2000-2009 y 2010-2014 (gráfico 8 en ambos). Compendio de Indicadores Judiciales 2012-2016.</t>
    </r>
  </si>
  <si>
    <t>La información para los años 2017 y 2018 fue suministrada por personal de la Sección de Presupuesto y Proyectos.</t>
  </si>
  <si>
    <r>
      <rPr>
        <vertAlign val="superscript"/>
        <sz val="11"/>
        <color rgb="FF000000"/>
        <rFont val="Calibri"/>
        <family val="2"/>
      </rPr>
      <t>11/</t>
    </r>
    <r>
      <rPr>
        <sz val="11"/>
        <color rgb="FF000000"/>
        <rFont val="Calibri"/>
        <family val="2"/>
      </rPr>
      <t>Banco Central de Costa Rica.</t>
    </r>
  </si>
  <si>
    <r>
      <rPr>
        <vertAlign val="superscript"/>
        <sz val="11"/>
        <color rgb="FF000000"/>
        <rFont val="Calibri"/>
        <family val="2"/>
      </rPr>
      <t>12/</t>
    </r>
    <r>
      <rPr>
        <sz val="11"/>
        <color rgb="FF000000"/>
        <rFont val="Calibri"/>
        <family val="2"/>
      </rPr>
      <t>Instituto Nacional de Estadística y Censos.</t>
    </r>
  </si>
  <si>
    <r>
      <rPr>
        <vertAlign val="superscript"/>
        <sz val="11"/>
        <color rgb="FF000000"/>
        <rFont val="Calibri"/>
        <family val="2"/>
      </rPr>
      <t>13/</t>
    </r>
    <r>
      <rPr>
        <sz val="11"/>
        <color rgb="FF000000"/>
        <rFont val="Calibri"/>
        <family val="2"/>
      </rPr>
      <t xml:space="preserve">Compendio de Indicadores Judiciales 2000-2009 (página 7) y 2010-2014 (página 7). Compendio de Indicadores Judiciales 2012-2016 (cuadro 1). </t>
    </r>
  </si>
  <si>
    <t>La información para los años 2017 y 2018 fue suministrada por personal de la Sección de Estadística.</t>
  </si>
  <si>
    <r>
      <rPr>
        <vertAlign val="superscript"/>
        <sz val="11"/>
        <color rgb="FF000000"/>
        <rFont val="Calibri"/>
        <family val="2"/>
      </rPr>
      <t>14/</t>
    </r>
    <r>
      <rPr>
        <sz val="11"/>
        <color rgb="FF000000"/>
        <rFont val="Calibri"/>
        <family val="2"/>
      </rPr>
      <t xml:space="preserve">Compendio de Indicadores Judiciales 2000-2009 (gráfico 23) y 2010-2014 (gráfico 21). Compendio de Indicadores Judiciales 2012-2016 (cuadro 3). </t>
    </r>
  </si>
  <si>
    <r>
      <rPr>
        <vertAlign val="superscript"/>
        <sz val="11"/>
        <color rgb="FF000000"/>
        <rFont val="Calibri"/>
        <family val="2"/>
      </rPr>
      <t>15/</t>
    </r>
    <r>
      <rPr>
        <sz val="11"/>
        <color rgb="FF000000"/>
        <rFont val="Calibri"/>
        <family val="2"/>
      </rPr>
      <t>Compendio de Indicadores Judiciales 2000-2009  y 2010-2014 (gráfico 17 en ambos). Compendio de Indicadores Judiciales 2012-2016 (cuadro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</si>
</sst>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quot;₡&quot;#,##0_);\(&quot;₡&quot;#,##0\)"/>
    <numFmt numFmtId="166" formatCode="0.0"/>
    <numFmt numFmtId="167" formatCode="_(* #,##0.0_);_(* \(#,##0.0\);_(* &quot;-&quot;??_);_(@_)"/>
    <numFmt numFmtId="168" formatCode="_(* #,##0_);_(* \(#,##0\);_(* &quot;-&quot;??_);_(@_)"/>
    <numFmt numFmtId="169" formatCode="0.0%"/>
    <numFmt numFmtId="170" formatCode="#,##0.0"/>
    <numFmt numFmtId="171" formatCode="&quot;₡&quot;#,##0"/>
  </numFmts>
  <fonts count="15"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1"/>
      <name val="Calibri"/>
      <family val="2"/>
      <scheme val="minor"/>
    </font>
    <font>
      <sz val="11"/>
      <name val="Calibri"/>
      <family val="2"/>
      <scheme val="minor"/>
    </font>
    <font>
      <sz val="11"/>
      <color rgb="FFFF0000"/>
      <name val="Calibri"/>
      <family val="2"/>
      <scheme val="minor"/>
    </font>
    <font>
      <b/>
      <sz val="11"/>
      <color theme="1"/>
      <name val="Calibri"/>
      <family val="2"/>
      <scheme val="minor"/>
    </font>
    <font>
      <b/>
      <vertAlign val="superscript"/>
      <sz val="11"/>
      <color indexed="8"/>
      <name val="Calibri"/>
      <family val="2"/>
      <scheme val="minor"/>
    </font>
    <font>
      <sz val="11"/>
      <color rgb="FF000000"/>
      <name val="Calibri"/>
      <family val="2"/>
      <scheme val="minor"/>
    </font>
    <font>
      <vertAlign val="superscript"/>
      <sz val="11"/>
      <color rgb="FF000000"/>
      <name val="Calibri"/>
      <family val="2"/>
    </font>
    <font>
      <sz val="11"/>
      <color rgb="FF000000"/>
      <name val="Calibri"/>
      <family val="2"/>
    </font>
    <font>
      <sz val="8"/>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theme="6"/>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thin">
        <color rgb="FF000000"/>
      </bottom>
      <diagonal/>
    </border>
  </borders>
  <cellStyleXfs count="4">
    <xf numFmtId="0" fontId="0" fillId="0" borderId="0"/>
    <xf numFmtId="164" fontId="4" fillId="0" borderId="0" applyFont="0" applyFill="0" applyBorder="0" applyAlignment="0" applyProtection="0"/>
    <xf numFmtId="0" fontId="3" fillId="0" borderId="0"/>
    <xf numFmtId="9" fontId="4" fillId="0" borderId="0" applyFont="0" applyFill="0" applyBorder="0" applyAlignment="0" applyProtection="0"/>
  </cellStyleXfs>
  <cellXfs count="82">
    <xf numFmtId="0" fontId="0" fillId="0" borderId="0" xfId="0"/>
    <xf numFmtId="0" fontId="5" fillId="2" borderId="1" xfId="0" applyFont="1" applyFill="1" applyBorder="1" applyAlignment="1">
      <alignment horizontal="center" vertical="center"/>
    </xf>
    <xf numFmtId="0" fontId="6" fillId="3" borderId="1" xfId="0" applyFont="1" applyFill="1" applyBorder="1"/>
    <xf numFmtId="0" fontId="2" fillId="0" borderId="0" xfId="0" applyFont="1"/>
    <xf numFmtId="169" fontId="10" fillId="0" borderId="1" xfId="3" applyNumberFormat="1" applyFont="1" applyFill="1" applyBorder="1" applyAlignment="1">
      <alignment horizontal="right" vertical="center"/>
    </xf>
    <xf numFmtId="169" fontId="10" fillId="0" borderId="0" xfId="0" applyNumberFormat="1" applyFont="1" applyAlignment="1">
      <alignment horizontal="right" vertical="center"/>
    </xf>
    <xf numFmtId="0" fontId="2" fillId="0" borderId="3" xfId="0" applyFont="1" applyBorder="1"/>
    <xf numFmtId="171" fontId="10" fillId="0" borderId="1" xfId="1" applyNumberFormat="1" applyFont="1" applyFill="1" applyBorder="1" applyAlignment="1">
      <alignment horizontal="right" vertical="center"/>
    </xf>
    <xf numFmtId="168" fontId="10" fillId="0" borderId="1" xfId="1" applyNumberFormat="1" applyFont="1" applyFill="1" applyBorder="1" applyAlignment="1">
      <alignment horizontal="right" vertical="center"/>
    </xf>
    <xf numFmtId="0" fontId="10" fillId="0" borderId="0" xfId="0" applyFont="1"/>
    <xf numFmtId="0" fontId="2" fillId="0" borderId="0" xfId="0" applyFont="1" applyAlignment="1">
      <alignment horizontal="center"/>
    </xf>
    <xf numFmtId="171" fontId="7" fillId="0" borderId="0" xfId="1" applyNumberFormat="1" applyFont="1" applyBorder="1" applyAlignment="1">
      <alignment horizontal="center" vertical="center"/>
    </xf>
    <xf numFmtId="0" fontId="2" fillId="0" borderId="0" xfId="0" applyFont="1" applyAlignment="1">
      <alignment horizontal="center" vertical="center"/>
    </xf>
    <xf numFmtId="167" fontId="10" fillId="0" borderId="1" xfId="1" applyNumberFormat="1" applyFont="1" applyFill="1" applyBorder="1" applyAlignment="1">
      <alignment horizontal="right" vertical="center"/>
    </xf>
    <xf numFmtId="0" fontId="12" fillId="0" borderId="0" xfId="2" applyFont="1"/>
    <xf numFmtId="0" fontId="12" fillId="0" borderId="0" xfId="2" applyFont="1" applyAlignment="1">
      <alignment horizontal="left"/>
    </xf>
    <xf numFmtId="0" fontId="11" fillId="0" borderId="0" xfId="0" applyFont="1" applyAlignment="1">
      <alignment horizontal="left" vertical="center"/>
    </xf>
    <xf numFmtId="0" fontId="12" fillId="0" borderId="0" xfId="0" applyFont="1" applyAlignment="1">
      <alignment horizontal="left" vertical="center"/>
    </xf>
    <xf numFmtId="14" fontId="10" fillId="0" borderId="6" xfId="0" applyNumberFormat="1" applyFont="1" applyBorder="1" applyAlignment="1">
      <alignment horizontal="center" vertical="center"/>
    </xf>
    <xf numFmtId="168" fontId="10" fillId="0" borderId="6" xfId="1" applyNumberFormat="1" applyFont="1" applyFill="1" applyBorder="1" applyAlignment="1">
      <alignment horizontal="right" vertical="center"/>
    </xf>
    <xf numFmtId="171" fontId="10" fillId="0" borderId="6" xfId="1" applyNumberFormat="1" applyFont="1" applyFill="1" applyBorder="1" applyAlignment="1">
      <alignment horizontal="right" vertical="center"/>
    </xf>
    <xf numFmtId="167" fontId="10" fillId="0" borderId="6" xfId="1" applyNumberFormat="1" applyFont="1" applyFill="1" applyBorder="1" applyAlignment="1">
      <alignment horizontal="right" vertical="center"/>
    </xf>
    <xf numFmtId="0" fontId="1" fillId="0" borderId="0" xfId="0" applyFont="1"/>
    <xf numFmtId="0" fontId="1" fillId="0" borderId="1" xfId="0" applyFont="1" applyBorder="1"/>
    <xf numFmtId="0" fontId="1" fillId="0" borderId="0" xfId="0" applyFont="1" applyAlignment="1">
      <alignment horizontal="left" vertical="center"/>
    </xf>
    <xf numFmtId="0" fontId="1" fillId="0" borderId="0" xfId="0" applyFont="1" applyAlignment="1">
      <alignment horizontal="center"/>
    </xf>
    <xf numFmtId="1" fontId="1" fillId="0" borderId="0" xfId="0" applyNumberFormat="1" applyFont="1"/>
    <xf numFmtId="0" fontId="13" fillId="0" borderId="0" xfId="0" applyFont="1"/>
    <xf numFmtId="0" fontId="14" fillId="0" borderId="0" xfId="0" applyFont="1"/>
    <xf numFmtId="168" fontId="14" fillId="0" borderId="0" xfId="0" applyNumberFormat="1" applyFont="1"/>
    <xf numFmtId="1" fontId="14" fillId="0" borderId="0" xfId="0" applyNumberFormat="1" applyFont="1" applyAlignment="1">
      <alignment horizontal="center"/>
    </xf>
    <xf numFmtId="1" fontId="13" fillId="0" borderId="0" xfId="0" applyNumberFormat="1" applyFont="1"/>
    <xf numFmtId="171" fontId="6" fillId="0" borderId="6" xfId="1" applyNumberFormat="1" applyFont="1" applyFill="1" applyBorder="1" applyAlignment="1">
      <alignment horizontal="right" vertical="center"/>
    </xf>
    <xf numFmtId="169" fontId="10" fillId="0" borderId="1" xfId="0" applyNumberFormat="1" applyFont="1" applyBorder="1" applyAlignment="1">
      <alignment horizontal="right" vertical="center"/>
    </xf>
    <xf numFmtId="14" fontId="10" fillId="0" borderId="5" xfId="0" applyNumberFormat="1" applyFont="1" applyBorder="1" applyAlignment="1">
      <alignment horizontal="center" vertical="center"/>
    </xf>
    <xf numFmtId="170" fontId="10" fillId="0" borderId="1" xfId="0" applyNumberFormat="1" applyFont="1" applyBorder="1" applyAlignment="1">
      <alignment horizontal="right" vertical="center"/>
    </xf>
    <xf numFmtId="166" fontId="10" fillId="0" borderId="1" xfId="0" applyNumberFormat="1" applyFont="1" applyBorder="1" applyAlignment="1">
      <alignment horizontal="right"/>
    </xf>
    <xf numFmtId="14" fontId="10" fillId="0" borderId="1" xfId="0" applyNumberFormat="1" applyFont="1" applyBorder="1" applyAlignment="1">
      <alignment horizontal="center" vertical="center"/>
    </xf>
    <xf numFmtId="169" fontId="10" fillId="0" borderId="6" xfId="0" applyNumberFormat="1" applyFont="1" applyBorder="1" applyAlignment="1">
      <alignment horizontal="right" vertical="center"/>
    </xf>
    <xf numFmtId="166" fontId="10" fillId="0" borderId="6" xfId="0" applyNumberFormat="1" applyFont="1" applyBorder="1" applyAlignment="1">
      <alignment horizontal="right"/>
    </xf>
    <xf numFmtId="0" fontId="8" fillId="0" borderId="1" xfId="0" applyFont="1" applyBorder="1" applyAlignment="1">
      <alignment horizontal="center" vertical="center" wrapText="1"/>
    </xf>
    <xf numFmtId="0" fontId="2" fillId="0" borderId="0" xfId="0" applyFont="1" applyAlignment="1">
      <alignment horizontal="center" vertical="center" wrapText="1"/>
    </xf>
    <xf numFmtId="0" fontId="13" fillId="0" borderId="0" xfId="0" applyFont="1" applyAlignment="1">
      <alignment horizontal="center" vertical="top" wrapText="1"/>
    </xf>
    <xf numFmtId="168" fontId="14" fillId="0" borderId="0" xfId="0" applyNumberFormat="1" applyFont="1" applyAlignment="1">
      <alignment horizontal="center" vertical="top" wrapText="1"/>
    </xf>
    <xf numFmtId="168" fontId="6" fillId="0" borderId="1" xfId="1" applyNumberFormat="1" applyFont="1" applyFill="1" applyBorder="1" applyAlignment="1">
      <alignment horizontal="right" vertical="center"/>
    </xf>
    <xf numFmtId="170" fontId="10" fillId="0" borderId="6" xfId="0" applyNumberFormat="1" applyFont="1" applyBorder="1" applyAlignment="1">
      <alignment horizontal="right" vertical="center"/>
    </xf>
    <xf numFmtId="170" fontId="6" fillId="0" borderId="1" xfId="0" applyNumberFormat="1" applyFont="1" applyBorder="1" applyAlignment="1">
      <alignment horizontal="right" vertical="center"/>
    </xf>
    <xf numFmtId="168" fontId="6" fillId="0" borderId="1" xfId="1" applyNumberFormat="1" applyFont="1" applyFill="1" applyBorder="1" applyAlignment="1">
      <alignment horizontal="right"/>
    </xf>
    <xf numFmtId="167" fontId="6" fillId="0" borderId="1" xfId="1" applyNumberFormat="1" applyFont="1" applyFill="1" applyBorder="1" applyAlignment="1">
      <alignment horizontal="right" vertical="center"/>
    </xf>
    <xf numFmtId="0" fontId="6" fillId="0" borderId="0" xfId="0" applyFont="1"/>
    <xf numFmtId="165" fontId="6" fillId="5" borderId="5" xfId="1" applyNumberFormat="1" applyFont="1" applyFill="1" applyBorder="1" applyAlignment="1">
      <alignment horizontal="right" vertical="center"/>
    </xf>
    <xf numFmtId="14" fontId="6" fillId="0" borderId="1" xfId="0" applyNumberFormat="1" applyFont="1" applyBorder="1" applyAlignment="1">
      <alignment horizontal="center" vertical="center"/>
    </xf>
    <xf numFmtId="168" fontId="6" fillId="0" borderId="1" xfId="1" applyNumberFormat="1" applyFont="1" applyBorder="1" applyAlignment="1">
      <alignment horizontal="right" vertical="center"/>
    </xf>
    <xf numFmtId="171" fontId="6" fillId="0" borderId="1" xfId="1" applyNumberFormat="1" applyFont="1" applyBorder="1" applyAlignment="1">
      <alignment horizontal="right" vertical="center"/>
    </xf>
    <xf numFmtId="0" fontId="6" fillId="0" borderId="1" xfId="0" applyFont="1" applyBorder="1" applyAlignment="1">
      <alignment horizontal="right" vertical="center"/>
    </xf>
    <xf numFmtId="166" fontId="6" fillId="0" borderId="1" xfId="0" applyNumberFormat="1" applyFont="1" applyBorder="1" applyAlignment="1">
      <alignment horizontal="right"/>
    </xf>
    <xf numFmtId="171" fontId="6" fillId="4" borderId="1" xfId="1" applyNumberFormat="1" applyFont="1" applyFill="1" applyBorder="1" applyAlignment="1">
      <alignment horizontal="right" vertical="center"/>
    </xf>
    <xf numFmtId="168" fontId="6" fillId="4" borderId="1" xfId="1" applyNumberFormat="1" applyFont="1" applyFill="1" applyBorder="1" applyAlignment="1">
      <alignment horizontal="right" vertical="center"/>
    </xf>
    <xf numFmtId="166" fontId="6" fillId="0" borderId="1" xfId="0" applyNumberFormat="1" applyFont="1" applyBorder="1" applyAlignment="1">
      <alignment horizontal="right" vertical="center"/>
    </xf>
    <xf numFmtId="167" fontId="6" fillId="0" borderId="1" xfId="1" applyNumberFormat="1" applyFont="1" applyBorder="1" applyAlignment="1">
      <alignment horizontal="right" vertical="center"/>
    </xf>
    <xf numFmtId="166" fontId="6" fillId="0" borderId="0" xfId="0" applyNumberFormat="1" applyFont="1" applyAlignment="1">
      <alignment horizontal="right"/>
    </xf>
    <xf numFmtId="166" fontId="6" fillId="0" borderId="2" xfId="0" applyNumberFormat="1" applyFont="1" applyBorder="1" applyAlignment="1">
      <alignment horizontal="right"/>
    </xf>
    <xf numFmtId="171" fontId="6" fillId="0" borderId="1" xfId="1" applyNumberFormat="1" applyFont="1" applyFill="1" applyBorder="1" applyAlignment="1">
      <alignment horizontal="right" vertical="center"/>
    </xf>
    <xf numFmtId="14" fontId="6" fillId="0" borderId="2" xfId="0" applyNumberFormat="1" applyFont="1" applyBorder="1" applyAlignment="1">
      <alignment horizontal="center" vertical="center"/>
    </xf>
    <xf numFmtId="168" fontId="6" fillId="0" borderId="2" xfId="1" applyNumberFormat="1" applyFont="1" applyFill="1" applyBorder="1" applyAlignment="1">
      <alignment horizontal="right" vertical="center"/>
    </xf>
    <xf numFmtId="171" fontId="6" fillId="0" borderId="2" xfId="1" applyNumberFormat="1" applyFont="1" applyFill="1" applyBorder="1" applyAlignment="1">
      <alignment horizontal="right" vertical="center"/>
    </xf>
    <xf numFmtId="170" fontId="6" fillId="0" borderId="0" xfId="0" applyNumberFormat="1" applyFont="1" applyAlignment="1">
      <alignment horizontal="right" vertical="center"/>
    </xf>
    <xf numFmtId="14" fontId="6" fillId="0" borderId="3" xfId="0" applyNumberFormat="1" applyFont="1" applyBorder="1" applyAlignment="1">
      <alignment horizontal="center" vertical="center"/>
    </xf>
    <xf numFmtId="168" fontId="6" fillId="0" borderId="4" xfId="1" applyNumberFormat="1" applyFont="1" applyFill="1" applyBorder="1" applyAlignment="1">
      <alignment horizontal="right" vertical="center"/>
    </xf>
    <xf numFmtId="0" fontId="6" fillId="0" borderId="0" xfId="2" applyFont="1" applyAlignment="1">
      <alignment horizontal="left"/>
    </xf>
    <xf numFmtId="10" fontId="6" fillId="0" borderId="0" xfId="3" applyNumberFormat="1" applyFont="1" applyAlignment="1">
      <alignment horizontal="center" vertical="center"/>
    </xf>
    <xf numFmtId="170" fontId="6" fillId="0" borderId="0" xfId="0" applyNumberFormat="1" applyFont="1" applyAlignment="1">
      <alignment horizontal="center" vertical="center"/>
    </xf>
    <xf numFmtId="171" fontId="6" fillId="0" borderId="0" xfId="0" applyNumberFormat="1" applyFont="1"/>
    <xf numFmtId="3" fontId="6" fillId="0" borderId="0" xfId="0" applyNumberFormat="1" applyFont="1"/>
    <xf numFmtId="167" fontId="6" fillId="0" borderId="0" xfId="0" applyNumberFormat="1" applyFont="1"/>
    <xf numFmtId="1" fontId="6" fillId="0" borderId="0" xfId="0" applyNumberFormat="1" applyFont="1" applyAlignment="1">
      <alignment horizontal="center"/>
    </xf>
    <xf numFmtId="0" fontId="6" fillId="0" borderId="0" xfId="2" applyFont="1"/>
    <xf numFmtId="171" fontId="6" fillId="0" borderId="0" xfId="1" applyNumberFormat="1" applyFont="1" applyBorder="1" applyAlignment="1">
      <alignment horizontal="center" vertical="center"/>
    </xf>
    <xf numFmtId="37" fontId="6" fillId="0" borderId="0" xfId="2" applyNumberFormat="1" applyFont="1" applyAlignment="1">
      <alignment vertical="center"/>
    </xf>
    <xf numFmtId="37" fontId="6" fillId="0" borderId="0" xfId="2" applyNumberFormat="1" applyFont="1" applyAlignment="1">
      <alignment horizontal="left" vertical="center"/>
    </xf>
    <xf numFmtId="168" fontId="6" fillId="0" borderId="0" xfId="0" applyNumberFormat="1" applyFont="1"/>
    <xf numFmtId="0" fontId="6" fillId="0" borderId="0" xfId="2" applyFont="1" applyAlignment="1">
      <alignment horizontal="left"/>
    </xf>
  </cellXfs>
  <cellStyles count="4">
    <cellStyle name="Millares" xfId="1" builtinId="3"/>
    <cellStyle name="Normal" xfId="0" builtinId="0"/>
    <cellStyle name="Normal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rlissa Calderón Zúñiga" id="{7B7BBC4B-99EC-475F-8621-B7DE075BB6FB}" userId="071126d762cd0a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31" dT="2024-12-06T15:56:07.82" personId="{7B7BBC4B-99EC-475F-8621-B7DE075BB6FB}" id="{5AC2AB08-D76D-42C8-A23F-50842708F804}">
    <text>El período 2019-2023 incluye la tasa de congestión en juzgados + la tasa de congestión en juzgados de ejecución de la pena.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6"/>
  <sheetViews>
    <sheetView showGridLines="0" zoomScaleNormal="100" workbookViewId="0"/>
  </sheetViews>
  <sheetFormatPr baseColWidth="10" defaultColWidth="8.7109375" defaultRowHeight="15" x14ac:dyDescent="0.25"/>
  <cols>
    <col min="1" max="1" width="55.7109375" bestFit="1" customWidth="1"/>
    <col min="2" max="2" width="255.7109375" bestFit="1" customWidth="1"/>
    <col min="3" max="256" width="11.42578125" customWidth="1"/>
  </cols>
  <sheetData>
    <row r="1" spans="1:2" x14ac:dyDescent="0.25">
      <c r="A1" s="1" t="s">
        <v>0</v>
      </c>
      <c r="B1" s="1" t="s">
        <v>1</v>
      </c>
    </row>
    <row r="2" spans="1:2" x14ac:dyDescent="0.25">
      <c r="A2" s="2" t="s">
        <v>2</v>
      </c>
      <c r="B2" s="2" t="s">
        <v>3</v>
      </c>
    </row>
    <row r="3" spans="1:2" x14ac:dyDescent="0.25">
      <c r="A3" s="2" t="s">
        <v>4</v>
      </c>
      <c r="B3" s="2" t="s">
        <v>5</v>
      </c>
    </row>
    <row r="4" spans="1:2" x14ac:dyDescent="0.25">
      <c r="A4" s="2" t="s">
        <v>6</v>
      </c>
      <c r="B4" s="2" t="s">
        <v>7</v>
      </c>
    </row>
    <row r="5" spans="1:2" x14ac:dyDescent="0.25">
      <c r="A5" s="2" t="s">
        <v>8</v>
      </c>
      <c r="B5" s="2" t="s">
        <v>9</v>
      </c>
    </row>
    <row r="6" spans="1:2" x14ac:dyDescent="0.25">
      <c r="A6" s="2" t="s">
        <v>10</v>
      </c>
      <c r="B6" s="2" t="s">
        <v>11</v>
      </c>
    </row>
    <row r="7" spans="1:2" x14ac:dyDescent="0.25">
      <c r="A7" s="2" t="s">
        <v>12</v>
      </c>
      <c r="B7" s="2" t="s">
        <v>13</v>
      </c>
    </row>
    <row r="8" spans="1:2" x14ac:dyDescent="0.25">
      <c r="A8" s="2" t="s">
        <v>14</v>
      </c>
      <c r="B8" s="2" t="s">
        <v>15</v>
      </c>
    </row>
    <row r="9" spans="1:2" x14ac:dyDescent="0.25">
      <c r="A9" s="2" t="s">
        <v>16</v>
      </c>
      <c r="B9" s="2" t="s">
        <v>17</v>
      </c>
    </row>
    <row r="10" spans="1:2" x14ac:dyDescent="0.25">
      <c r="A10" s="2" t="s">
        <v>18</v>
      </c>
      <c r="B10" s="2" t="s">
        <v>19</v>
      </c>
    </row>
    <row r="11" spans="1:2" x14ac:dyDescent="0.25">
      <c r="A11" s="2" t="s">
        <v>20</v>
      </c>
      <c r="B11" s="2" t="s">
        <v>21</v>
      </c>
    </row>
    <row r="12" spans="1:2" x14ac:dyDescent="0.25">
      <c r="A12" s="2" t="s">
        <v>22</v>
      </c>
      <c r="B12" s="2" t="s">
        <v>21</v>
      </c>
    </row>
    <row r="13" spans="1:2" x14ac:dyDescent="0.25">
      <c r="A13" s="2" t="s">
        <v>23</v>
      </c>
      <c r="B13" s="2" t="s">
        <v>24</v>
      </c>
    </row>
    <row r="14" spans="1:2" x14ac:dyDescent="0.25">
      <c r="A14" s="2" t="s">
        <v>25</v>
      </c>
      <c r="B14" s="2" t="s">
        <v>26</v>
      </c>
    </row>
    <row r="15" spans="1:2" x14ac:dyDescent="0.25">
      <c r="A15" s="2" t="s">
        <v>27</v>
      </c>
      <c r="B15" s="2" t="s">
        <v>28</v>
      </c>
    </row>
    <row r="16" spans="1:2" x14ac:dyDescent="0.25">
      <c r="A16" s="2" t="s">
        <v>29</v>
      </c>
      <c r="B16" s="2" t="s">
        <v>30</v>
      </c>
    </row>
    <row r="17" spans="1:2" x14ac:dyDescent="0.25">
      <c r="A17" s="2" t="s">
        <v>31</v>
      </c>
      <c r="B17" s="2" t="s">
        <v>32</v>
      </c>
    </row>
    <row r="18" spans="1:2" x14ac:dyDescent="0.25">
      <c r="A18" s="2" t="s">
        <v>33</v>
      </c>
      <c r="B18" s="2" t="s">
        <v>34</v>
      </c>
    </row>
    <row r="19" spans="1:2" x14ac:dyDescent="0.25">
      <c r="A19" s="2" t="s">
        <v>35</v>
      </c>
      <c r="B19" s="2" t="s">
        <v>36</v>
      </c>
    </row>
    <row r="20" spans="1:2" x14ac:dyDescent="0.25">
      <c r="A20" s="2" t="s">
        <v>37</v>
      </c>
      <c r="B20" s="2" t="s">
        <v>38</v>
      </c>
    </row>
    <row r="21" spans="1:2" x14ac:dyDescent="0.25">
      <c r="A21" s="2" t="s">
        <v>39</v>
      </c>
      <c r="B21" s="2" t="s">
        <v>40</v>
      </c>
    </row>
    <row r="22" spans="1:2" x14ac:dyDescent="0.25">
      <c r="A22" s="2" t="s">
        <v>41</v>
      </c>
      <c r="B22" s="2" t="s">
        <v>42</v>
      </c>
    </row>
    <row r="23" spans="1:2" x14ac:dyDescent="0.25">
      <c r="A23" s="2" t="s">
        <v>43</v>
      </c>
      <c r="B23" s="2" t="s">
        <v>42</v>
      </c>
    </row>
    <row r="24" spans="1:2" x14ac:dyDescent="0.25">
      <c r="A24" s="2" t="s">
        <v>44</v>
      </c>
      <c r="B24" s="2" t="s">
        <v>42</v>
      </c>
    </row>
    <row r="25" spans="1:2" x14ac:dyDescent="0.25">
      <c r="A25" s="2" t="s">
        <v>45</v>
      </c>
      <c r="B25" s="2" t="s">
        <v>42</v>
      </c>
    </row>
    <row r="26" spans="1:2" x14ac:dyDescent="0.25">
      <c r="A26" s="2" t="s">
        <v>46</v>
      </c>
      <c r="B26" s="2" t="s">
        <v>42</v>
      </c>
    </row>
    <row r="27" spans="1:2" x14ac:dyDescent="0.25">
      <c r="A27" s="2" t="s">
        <v>47</v>
      </c>
      <c r="B27" s="2" t="s">
        <v>42</v>
      </c>
    </row>
    <row r="28" spans="1:2" x14ac:dyDescent="0.25">
      <c r="A28" s="2" t="s">
        <v>48</v>
      </c>
      <c r="B28" s="2" t="s">
        <v>42</v>
      </c>
    </row>
    <row r="29" spans="1:2" x14ac:dyDescent="0.25">
      <c r="A29" s="2" t="s">
        <v>49</v>
      </c>
      <c r="B29" s="2" t="s">
        <v>42</v>
      </c>
    </row>
    <row r="30" spans="1:2" x14ac:dyDescent="0.25">
      <c r="A30" s="2" t="s">
        <v>50</v>
      </c>
      <c r="B30" s="2" t="s">
        <v>42</v>
      </c>
    </row>
    <row r="31" spans="1:2" x14ac:dyDescent="0.25">
      <c r="A31" s="2" t="s">
        <v>51</v>
      </c>
      <c r="B31" s="2" t="s">
        <v>42</v>
      </c>
    </row>
    <row r="32" spans="1:2" x14ac:dyDescent="0.25">
      <c r="A32" s="2" t="s">
        <v>52</v>
      </c>
      <c r="B32" s="2" t="s">
        <v>42</v>
      </c>
    </row>
    <row r="33" spans="1:2" x14ac:dyDescent="0.25">
      <c r="A33" s="2" t="s">
        <v>53</v>
      </c>
      <c r="B33" s="2" t="s">
        <v>42</v>
      </c>
    </row>
    <row r="34" spans="1:2" x14ac:dyDescent="0.25">
      <c r="A34" s="2" t="s">
        <v>54</v>
      </c>
      <c r="B34" s="2" t="s">
        <v>42</v>
      </c>
    </row>
    <row r="35" spans="1:2" x14ac:dyDescent="0.25">
      <c r="A35" s="2" t="s">
        <v>55</v>
      </c>
      <c r="B35" s="2" t="s">
        <v>56</v>
      </c>
    </row>
    <row r="36" spans="1:2" x14ac:dyDescent="0.25">
      <c r="A36" s="2" t="s">
        <v>57</v>
      </c>
      <c r="B36" s="2" t="s">
        <v>58</v>
      </c>
    </row>
  </sheetData>
  <autoFilter ref="A1:B36" xr:uid="{00000000-0009-0000-0000-000000000000}"/>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EQ64"/>
  <sheetViews>
    <sheetView showGridLines="0" tabSelected="1" zoomScaleNormal="100" workbookViewId="0">
      <pane xSplit="1" ySplit="1" topLeftCell="B2" activePane="bottomRight" state="frozen"/>
      <selection pane="topRight" activeCell="B1" sqref="B1"/>
      <selection pane="bottomLeft" activeCell="A2" sqref="A2"/>
      <selection pane="bottomRight"/>
    </sheetView>
  </sheetViews>
  <sheetFormatPr baseColWidth="10" defaultColWidth="11.42578125" defaultRowHeight="15" x14ac:dyDescent="0.25"/>
  <cols>
    <col min="1" max="1" width="14.7109375" style="12" customWidth="1"/>
    <col min="2" max="2" width="13.7109375" style="10" customWidth="1"/>
    <col min="3" max="3" width="13.42578125" style="3" customWidth="1"/>
    <col min="4" max="5" width="11.5703125" style="3" customWidth="1"/>
    <col min="6" max="6" width="13.5703125" style="3" customWidth="1"/>
    <col min="7" max="7" width="11.5703125" style="3" customWidth="1"/>
    <col min="8" max="8" width="10.28515625" style="3" customWidth="1"/>
    <col min="9" max="9" width="15.28515625" style="3" customWidth="1"/>
    <col min="10" max="10" width="10.28515625" style="3" customWidth="1"/>
    <col min="11" max="11" width="11.28515625" style="3" customWidth="1"/>
    <col min="12" max="15" width="20.28515625" style="3" customWidth="1"/>
    <col min="16" max="16" width="16.28515625" style="3" customWidth="1"/>
    <col min="17" max="17" width="25" style="3" customWidth="1"/>
    <col min="18" max="18" width="27" style="3" customWidth="1"/>
    <col min="19" max="19" width="20.28515625" style="3" customWidth="1"/>
    <col min="20" max="21" width="12.42578125" style="3" customWidth="1"/>
    <col min="22" max="22" width="12" style="3" customWidth="1"/>
    <col min="23" max="23" width="15.7109375" style="3" customWidth="1"/>
    <col min="24" max="24" width="14.5703125" style="3" bestFit="1" customWidth="1"/>
    <col min="25" max="28" width="20.5703125" style="3" customWidth="1"/>
    <col min="29" max="30" width="15.7109375" style="3" customWidth="1"/>
    <col min="31" max="32" width="19.7109375" style="3" customWidth="1"/>
    <col min="33" max="38" width="14.28515625" style="3" customWidth="1"/>
    <col min="39" max="16384" width="11.42578125" style="3"/>
  </cols>
  <sheetData>
    <row r="1" spans="1:38" s="41" customFormat="1" ht="73.7" customHeight="1" x14ac:dyDescent="0.25">
      <c r="A1" s="40" t="s">
        <v>2</v>
      </c>
      <c r="B1" s="40" t="s">
        <v>59</v>
      </c>
      <c r="C1" s="40" t="s">
        <v>60</v>
      </c>
      <c r="D1" s="40" t="s">
        <v>61</v>
      </c>
      <c r="E1" s="40" t="s">
        <v>62</v>
      </c>
      <c r="F1" s="40" t="s">
        <v>63</v>
      </c>
      <c r="G1" s="40" t="s">
        <v>64</v>
      </c>
      <c r="H1" s="40" t="s">
        <v>65</v>
      </c>
      <c r="I1" s="40" t="s">
        <v>66</v>
      </c>
      <c r="J1" s="40" t="s">
        <v>67</v>
      </c>
      <c r="K1" s="40" t="s">
        <v>68</v>
      </c>
      <c r="L1" s="40" t="s">
        <v>69</v>
      </c>
      <c r="M1" s="40" t="s">
        <v>70</v>
      </c>
      <c r="N1" s="40" t="s">
        <v>71</v>
      </c>
      <c r="O1" s="40" t="s">
        <v>72</v>
      </c>
      <c r="P1" s="40" t="s">
        <v>73</v>
      </c>
      <c r="Q1" s="40" t="s">
        <v>74</v>
      </c>
      <c r="R1" s="40" t="s">
        <v>75</v>
      </c>
      <c r="S1" s="40" t="s">
        <v>31</v>
      </c>
      <c r="T1" s="40" t="s">
        <v>33</v>
      </c>
      <c r="U1" s="40" t="s">
        <v>35</v>
      </c>
      <c r="V1" s="40" t="s">
        <v>37</v>
      </c>
      <c r="W1" s="40" t="s">
        <v>76</v>
      </c>
      <c r="X1" s="40" t="s">
        <v>41</v>
      </c>
      <c r="Y1" s="40" t="s">
        <v>77</v>
      </c>
      <c r="Z1" s="40" t="s">
        <v>44</v>
      </c>
      <c r="AA1" s="40" t="s">
        <v>45</v>
      </c>
      <c r="AB1" s="40" t="s">
        <v>46</v>
      </c>
      <c r="AC1" s="40" t="s">
        <v>47</v>
      </c>
      <c r="AD1" s="40" t="s">
        <v>78</v>
      </c>
      <c r="AE1" s="40" t="s">
        <v>79</v>
      </c>
      <c r="AF1" s="40" t="s">
        <v>50</v>
      </c>
      <c r="AG1" s="40" t="s">
        <v>51</v>
      </c>
      <c r="AH1" s="40" t="s">
        <v>52</v>
      </c>
      <c r="AI1" s="40" t="s">
        <v>53</v>
      </c>
      <c r="AJ1" s="40" t="s">
        <v>54</v>
      </c>
      <c r="AK1" s="40" t="s">
        <v>55</v>
      </c>
      <c r="AL1" s="40" t="s">
        <v>80</v>
      </c>
    </row>
    <row r="2" spans="1:38" x14ac:dyDescent="0.25">
      <c r="A2" s="51">
        <v>33238</v>
      </c>
      <c r="B2" s="52">
        <v>3029336</v>
      </c>
      <c r="C2" s="52">
        <v>3621</v>
      </c>
      <c r="D2" s="52">
        <v>202146</v>
      </c>
      <c r="E2" s="52" t="s">
        <v>81</v>
      </c>
      <c r="F2" s="52">
        <v>187196</v>
      </c>
      <c r="G2" s="52" t="s">
        <v>81</v>
      </c>
      <c r="H2" s="52">
        <v>304</v>
      </c>
      <c r="I2" s="52">
        <v>264</v>
      </c>
      <c r="J2" s="52">
        <v>72</v>
      </c>
      <c r="K2" s="52">
        <v>88</v>
      </c>
      <c r="L2" s="52" t="s">
        <v>81</v>
      </c>
      <c r="M2" s="53">
        <v>4366815100</v>
      </c>
      <c r="N2" s="52" t="s">
        <v>81</v>
      </c>
      <c r="O2" s="52" t="s">
        <v>81</v>
      </c>
      <c r="P2" s="52" t="s">
        <v>81</v>
      </c>
      <c r="Q2" s="54">
        <v>91.6</v>
      </c>
      <c r="R2" s="55">
        <v>7.0076999999999998</v>
      </c>
      <c r="S2" s="56">
        <f>+M2/R2*100</f>
        <v>62314526877.577522</v>
      </c>
      <c r="T2" s="52">
        <v>1441.5089973512347</v>
      </c>
      <c r="U2" s="57">
        <f>S2/B2</f>
        <v>20570.358282335641</v>
      </c>
      <c r="V2" s="58">
        <v>15.736997787677236</v>
      </c>
      <c r="W2" s="52" t="s">
        <v>81</v>
      </c>
      <c r="X2" s="52" t="s">
        <v>81</v>
      </c>
      <c r="Y2" s="52">
        <v>765</v>
      </c>
      <c r="Z2" s="52" t="s">
        <v>81</v>
      </c>
      <c r="AA2" s="52">
        <v>709</v>
      </c>
      <c r="AB2" s="52" t="s">
        <v>81</v>
      </c>
      <c r="AC2" s="52">
        <v>926</v>
      </c>
      <c r="AD2" s="52" t="s">
        <v>81</v>
      </c>
      <c r="AE2" s="52" t="s">
        <v>81</v>
      </c>
      <c r="AF2" s="52">
        <v>120</v>
      </c>
      <c r="AG2" s="59">
        <v>10</v>
      </c>
      <c r="AH2" s="59">
        <v>2.4</v>
      </c>
      <c r="AI2" s="59">
        <v>2.9</v>
      </c>
      <c r="AJ2" s="52">
        <v>9965</v>
      </c>
      <c r="AK2" s="52">
        <v>67</v>
      </c>
      <c r="AL2" s="52" t="s">
        <v>81</v>
      </c>
    </row>
    <row r="3" spans="1:38" x14ac:dyDescent="0.25">
      <c r="A3" s="51">
        <v>33603</v>
      </c>
      <c r="B3" s="52">
        <v>3101536</v>
      </c>
      <c r="C3" s="52">
        <v>3776</v>
      </c>
      <c r="D3" s="52">
        <v>220582</v>
      </c>
      <c r="E3" s="52" t="s">
        <v>81</v>
      </c>
      <c r="F3" s="52">
        <v>162312</v>
      </c>
      <c r="G3" s="52" t="s">
        <v>81</v>
      </c>
      <c r="H3" s="52">
        <v>333</v>
      </c>
      <c r="I3" s="52">
        <v>290</v>
      </c>
      <c r="J3" s="52">
        <v>74</v>
      </c>
      <c r="K3" s="52">
        <v>89</v>
      </c>
      <c r="L3" s="52" t="s">
        <v>81</v>
      </c>
      <c r="M3" s="53">
        <v>5062247800</v>
      </c>
      <c r="N3" s="52" t="s">
        <v>81</v>
      </c>
      <c r="O3" s="52" t="s">
        <v>81</v>
      </c>
      <c r="P3" s="52" t="s">
        <v>81</v>
      </c>
      <c r="Q3" s="54">
        <v>122.5</v>
      </c>
      <c r="R3" s="55">
        <v>9.019564166666667</v>
      </c>
      <c r="S3" s="56">
        <f t="shared" ref="S3:S29" si="0">+M3/R3*100</f>
        <v>56125193041.016304</v>
      </c>
      <c r="T3" s="52">
        <v>1632.174445178131</v>
      </c>
      <c r="U3" s="57">
        <f t="shared" ref="U3:U34" si="1">S3/B3</f>
        <v>18095.934737180643</v>
      </c>
      <c r="V3" s="58">
        <v>13.323873021862294</v>
      </c>
      <c r="W3" s="52" t="s">
        <v>81</v>
      </c>
      <c r="X3" s="52" t="s">
        <v>81</v>
      </c>
      <c r="Y3" s="52">
        <v>760</v>
      </c>
      <c r="Z3" s="52" t="s">
        <v>81</v>
      </c>
      <c r="AA3" s="52">
        <v>559</v>
      </c>
      <c r="AB3" s="52" t="s">
        <v>81</v>
      </c>
      <c r="AC3" s="52">
        <v>735</v>
      </c>
      <c r="AD3" s="52" t="s">
        <v>81</v>
      </c>
      <c r="AE3" s="52" t="s">
        <v>81</v>
      </c>
      <c r="AF3" s="52">
        <v>122</v>
      </c>
      <c r="AG3" s="59">
        <v>10.7</v>
      </c>
      <c r="AH3" s="59">
        <v>2.4</v>
      </c>
      <c r="AI3" s="59">
        <v>2.9</v>
      </c>
      <c r="AJ3" s="52">
        <v>9314</v>
      </c>
      <c r="AK3" s="52">
        <v>71</v>
      </c>
      <c r="AL3" s="52" t="s">
        <v>81</v>
      </c>
    </row>
    <row r="4" spans="1:38" x14ac:dyDescent="0.25">
      <c r="A4" s="51">
        <v>33969</v>
      </c>
      <c r="B4" s="52">
        <v>3170537</v>
      </c>
      <c r="C4" s="52">
        <v>3874</v>
      </c>
      <c r="D4" s="52">
        <v>222712</v>
      </c>
      <c r="E4" s="52" t="s">
        <v>81</v>
      </c>
      <c r="F4" s="52">
        <v>170330</v>
      </c>
      <c r="G4" s="52" t="s">
        <v>81</v>
      </c>
      <c r="H4" s="52">
        <v>350</v>
      </c>
      <c r="I4" s="52">
        <v>307</v>
      </c>
      <c r="J4" s="52">
        <v>78</v>
      </c>
      <c r="K4" s="52">
        <v>91</v>
      </c>
      <c r="L4" s="52" t="s">
        <v>81</v>
      </c>
      <c r="M4" s="53">
        <v>5958178800</v>
      </c>
      <c r="N4" s="52" t="s">
        <v>81</v>
      </c>
      <c r="O4" s="52" t="s">
        <v>81</v>
      </c>
      <c r="P4" s="52" t="s">
        <v>81</v>
      </c>
      <c r="Q4" s="54">
        <v>134.5</v>
      </c>
      <c r="R4" s="60">
        <v>10.984768333333335</v>
      </c>
      <c r="S4" s="56">
        <f t="shared" si="0"/>
        <v>54240368291.790703</v>
      </c>
      <c r="T4" s="52">
        <v>1879.2333286127871</v>
      </c>
      <c r="U4" s="57">
        <f t="shared" si="1"/>
        <v>17107.628231996885</v>
      </c>
      <c r="V4" s="58">
        <v>13.97199500827351</v>
      </c>
      <c r="W4" s="52" t="s">
        <v>81</v>
      </c>
      <c r="X4" s="52" t="s">
        <v>81</v>
      </c>
      <c r="Y4" s="52">
        <v>725</v>
      </c>
      <c r="Z4" s="52" t="s">
        <v>81</v>
      </c>
      <c r="AA4" s="52">
        <v>554</v>
      </c>
      <c r="AB4" s="52" t="s">
        <v>81</v>
      </c>
      <c r="AC4" s="52">
        <v>764</v>
      </c>
      <c r="AD4" s="52" t="s">
        <v>81</v>
      </c>
      <c r="AE4" s="52" t="s">
        <v>81</v>
      </c>
      <c r="AF4" s="52">
        <v>122</v>
      </c>
      <c r="AG4" s="59">
        <v>11</v>
      </c>
      <c r="AH4" s="59">
        <v>2.5</v>
      </c>
      <c r="AI4" s="59">
        <v>2.9</v>
      </c>
      <c r="AJ4" s="52">
        <v>9059</v>
      </c>
      <c r="AK4" s="52">
        <v>70</v>
      </c>
      <c r="AL4" s="52" t="s">
        <v>81</v>
      </c>
    </row>
    <row r="5" spans="1:38" x14ac:dyDescent="0.25">
      <c r="A5" s="51">
        <v>34334</v>
      </c>
      <c r="B5" s="52">
        <v>3239868</v>
      </c>
      <c r="C5" s="52">
        <v>4010</v>
      </c>
      <c r="D5" s="52">
        <v>242939</v>
      </c>
      <c r="E5" s="52" t="s">
        <v>81</v>
      </c>
      <c r="F5" s="52">
        <v>210201</v>
      </c>
      <c r="G5" s="52" t="s">
        <v>81</v>
      </c>
      <c r="H5" s="52">
        <v>368</v>
      </c>
      <c r="I5" s="52">
        <v>320</v>
      </c>
      <c r="J5" s="52">
        <v>80</v>
      </c>
      <c r="K5" s="52">
        <v>93</v>
      </c>
      <c r="L5" s="52" t="s">
        <v>81</v>
      </c>
      <c r="M5" s="53">
        <v>8295408000</v>
      </c>
      <c r="N5" s="52" t="s">
        <v>81</v>
      </c>
      <c r="O5" s="52" t="s">
        <v>81</v>
      </c>
      <c r="P5" s="52" t="s">
        <v>81</v>
      </c>
      <c r="Q5" s="54">
        <v>142.19999999999999</v>
      </c>
      <c r="R5" s="61">
        <v>12.059241666666667</v>
      </c>
      <c r="S5" s="56">
        <f t="shared" si="0"/>
        <v>68788803054.918457</v>
      </c>
      <c r="T5" s="52">
        <v>2560.4154243321022</v>
      </c>
      <c r="U5" s="57">
        <f t="shared" si="1"/>
        <v>21231.977060460013</v>
      </c>
      <c r="V5" s="58">
        <v>18.005734348327021</v>
      </c>
      <c r="W5" s="52" t="s">
        <v>81</v>
      </c>
      <c r="X5" s="52" t="s">
        <v>81</v>
      </c>
      <c r="Y5" s="52">
        <v>759</v>
      </c>
      <c r="Z5" s="52" t="s">
        <v>81</v>
      </c>
      <c r="AA5" s="52">
        <v>656</v>
      </c>
      <c r="AB5" s="52" t="s">
        <v>81</v>
      </c>
      <c r="AC5" s="52">
        <v>865</v>
      </c>
      <c r="AD5" s="52" t="s">
        <v>81</v>
      </c>
      <c r="AE5" s="52" t="s">
        <v>81</v>
      </c>
      <c r="AF5" s="52">
        <v>124</v>
      </c>
      <c r="AG5" s="59">
        <v>11.4</v>
      </c>
      <c r="AH5" s="59">
        <v>2.5</v>
      </c>
      <c r="AI5" s="59">
        <v>2.9</v>
      </c>
      <c r="AJ5" s="52">
        <v>8804</v>
      </c>
      <c r="AK5" s="52">
        <v>75</v>
      </c>
      <c r="AL5" s="52" t="s">
        <v>81</v>
      </c>
    </row>
    <row r="6" spans="1:38" x14ac:dyDescent="0.25">
      <c r="A6" s="51">
        <v>34699</v>
      </c>
      <c r="B6" s="52">
        <v>3334223</v>
      </c>
      <c r="C6" s="52">
        <v>4435</v>
      </c>
      <c r="D6" s="52">
        <v>261247</v>
      </c>
      <c r="E6" s="52">
        <v>198246</v>
      </c>
      <c r="F6" s="52">
        <v>274422</v>
      </c>
      <c r="G6" s="52" t="s">
        <v>81</v>
      </c>
      <c r="H6" s="52">
        <v>425</v>
      </c>
      <c r="I6" s="52">
        <v>371</v>
      </c>
      <c r="J6" s="52">
        <v>81</v>
      </c>
      <c r="K6" s="52">
        <v>97</v>
      </c>
      <c r="L6" s="52" t="s">
        <v>81</v>
      </c>
      <c r="M6" s="53">
        <v>11987114000</v>
      </c>
      <c r="N6" s="52" t="s">
        <v>81</v>
      </c>
      <c r="O6" s="52" t="s">
        <v>81</v>
      </c>
      <c r="P6" s="52" t="s">
        <v>81</v>
      </c>
      <c r="Q6" s="54">
        <v>157.1</v>
      </c>
      <c r="R6" s="61">
        <v>13.691368333333335</v>
      </c>
      <c r="S6" s="56">
        <f t="shared" si="0"/>
        <v>87552344719.379761</v>
      </c>
      <c r="T6" s="52">
        <v>3595.1746478864793</v>
      </c>
      <c r="U6" s="57">
        <f t="shared" si="1"/>
        <v>26258.694970126402</v>
      </c>
      <c r="V6" s="58">
        <v>22.884625384382428</v>
      </c>
      <c r="W6" s="52" t="s">
        <v>81</v>
      </c>
      <c r="X6" s="52" t="s">
        <v>81</v>
      </c>
      <c r="Y6" s="52">
        <v>704</v>
      </c>
      <c r="Z6" s="52">
        <v>534</v>
      </c>
      <c r="AA6" s="52">
        <v>739</v>
      </c>
      <c r="AB6" s="52" t="s">
        <v>81</v>
      </c>
      <c r="AC6" s="52">
        <v>1050</v>
      </c>
      <c r="AD6" s="52" t="s">
        <v>81</v>
      </c>
      <c r="AE6" s="52" t="s">
        <v>81</v>
      </c>
      <c r="AF6" s="52">
        <v>133</v>
      </c>
      <c r="AG6" s="59">
        <v>12.7</v>
      </c>
      <c r="AH6" s="59">
        <v>2.4</v>
      </c>
      <c r="AI6" s="59">
        <v>2.9</v>
      </c>
      <c r="AJ6" s="52">
        <v>7845</v>
      </c>
      <c r="AK6" s="52">
        <v>78</v>
      </c>
      <c r="AL6" s="52" t="s">
        <v>81</v>
      </c>
    </row>
    <row r="7" spans="1:38" x14ac:dyDescent="0.25">
      <c r="A7" s="51">
        <v>35064</v>
      </c>
      <c r="B7" s="52">
        <v>3428278</v>
      </c>
      <c r="C7" s="52">
        <v>4760</v>
      </c>
      <c r="D7" s="52">
        <v>294248</v>
      </c>
      <c r="E7" s="52">
        <v>238268</v>
      </c>
      <c r="F7" s="52">
        <v>324705</v>
      </c>
      <c r="G7" s="52" t="s">
        <v>81</v>
      </c>
      <c r="H7" s="52">
        <v>431</v>
      </c>
      <c r="I7" s="52">
        <v>377</v>
      </c>
      <c r="J7" s="52">
        <v>91</v>
      </c>
      <c r="K7" s="52">
        <v>105</v>
      </c>
      <c r="L7" s="52" t="s">
        <v>81</v>
      </c>
      <c r="M7" s="53">
        <v>13475300000</v>
      </c>
      <c r="N7" s="52" t="s">
        <v>81</v>
      </c>
      <c r="O7" s="52" t="s">
        <v>81</v>
      </c>
      <c r="P7" s="52" t="s">
        <v>81</v>
      </c>
      <c r="Q7" s="54">
        <v>179.7</v>
      </c>
      <c r="R7" s="55">
        <v>16.8658325</v>
      </c>
      <c r="S7" s="56">
        <f t="shared" si="0"/>
        <v>79897034433.37291</v>
      </c>
      <c r="T7" s="52">
        <v>3930.6322299416793</v>
      </c>
      <c r="U7" s="57">
        <f t="shared" si="1"/>
        <v>23305.296254671561</v>
      </c>
      <c r="V7" s="58">
        <v>21.873301223938117</v>
      </c>
      <c r="W7" s="52" t="s">
        <v>81</v>
      </c>
      <c r="X7" s="52" t="s">
        <v>81</v>
      </c>
      <c r="Y7" s="52">
        <v>780</v>
      </c>
      <c r="Z7" s="52">
        <v>632</v>
      </c>
      <c r="AA7" s="52">
        <v>861</v>
      </c>
      <c r="AB7" s="52" t="s">
        <v>81</v>
      </c>
      <c r="AC7" s="52">
        <v>1103</v>
      </c>
      <c r="AD7" s="52" t="s">
        <v>81</v>
      </c>
      <c r="AE7" s="52" t="s">
        <v>81</v>
      </c>
      <c r="AF7" s="52">
        <v>139</v>
      </c>
      <c r="AG7" s="59">
        <v>12.6</v>
      </c>
      <c r="AH7" s="59">
        <v>2.7</v>
      </c>
      <c r="AI7" s="59">
        <v>3.1</v>
      </c>
      <c r="AJ7" s="52">
        <v>7954</v>
      </c>
      <c r="AK7" s="52">
        <v>85</v>
      </c>
      <c r="AL7" s="52" t="s">
        <v>81</v>
      </c>
    </row>
    <row r="8" spans="1:38" x14ac:dyDescent="0.25">
      <c r="A8" s="51">
        <v>35430</v>
      </c>
      <c r="B8" s="52">
        <v>3520866</v>
      </c>
      <c r="C8" s="52">
        <v>4934</v>
      </c>
      <c r="D8" s="52">
        <v>292820</v>
      </c>
      <c r="E8" s="52">
        <v>269718</v>
      </c>
      <c r="F8" s="52">
        <v>308772</v>
      </c>
      <c r="G8" s="52" t="s">
        <v>81</v>
      </c>
      <c r="H8" s="52">
        <v>445</v>
      </c>
      <c r="I8" s="52">
        <v>389</v>
      </c>
      <c r="J8" s="52">
        <v>95</v>
      </c>
      <c r="K8" s="52">
        <v>114</v>
      </c>
      <c r="L8" s="52" t="s">
        <v>81</v>
      </c>
      <c r="M8" s="53">
        <v>16787705000</v>
      </c>
      <c r="N8" s="52" t="s">
        <v>81</v>
      </c>
      <c r="O8" s="52" t="s">
        <v>81</v>
      </c>
      <c r="P8" s="52" t="s">
        <v>81</v>
      </c>
      <c r="Q8" s="54">
        <v>207.6</v>
      </c>
      <c r="R8" s="60">
        <v>19.819412499999999</v>
      </c>
      <c r="S8" s="56">
        <f t="shared" si="0"/>
        <v>84703343249.957596</v>
      </c>
      <c r="T8" s="52">
        <v>4768.0613235493765</v>
      </c>
      <c r="U8" s="57">
        <f t="shared" si="1"/>
        <v>24057.531087510175</v>
      </c>
      <c r="V8" s="58">
        <v>22.967540094168481</v>
      </c>
      <c r="W8" s="52" t="s">
        <v>81</v>
      </c>
      <c r="X8" s="52" t="s">
        <v>81</v>
      </c>
      <c r="Y8" s="52">
        <v>752</v>
      </c>
      <c r="Z8" s="52">
        <v>693</v>
      </c>
      <c r="AA8" s="52">
        <v>793</v>
      </c>
      <c r="AB8" s="52" t="s">
        <v>81</v>
      </c>
      <c r="AC8" s="52">
        <v>1054</v>
      </c>
      <c r="AD8" s="52" t="s">
        <v>81</v>
      </c>
      <c r="AE8" s="52" t="s">
        <v>81</v>
      </c>
      <c r="AF8" s="52">
        <v>140</v>
      </c>
      <c r="AG8" s="59">
        <v>12.6</v>
      </c>
      <c r="AH8" s="59">
        <v>2.7</v>
      </c>
      <c r="AI8" s="59">
        <v>3.2</v>
      </c>
      <c r="AJ8" s="52">
        <v>7912</v>
      </c>
      <c r="AK8" s="52">
        <v>83</v>
      </c>
      <c r="AL8" s="52" t="s">
        <v>81</v>
      </c>
    </row>
    <row r="9" spans="1:38" x14ac:dyDescent="0.25">
      <c r="A9" s="51">
        <v>35795</v>
      </c>
      <c r="B9" s="52">
        <v>3611224</v>
      </c>
      <c r="C9" s="52">
        <v>5191</v>
      </c>
      <c r="D9" s="52">
        <v>318731</v>
      </c>
      <c r="E9" s="52">
        <v>312322</v>
      </c>
      <c r="F9" s="52">
        <v>356944</v>
      </c>
      <c r="G9" s="52" t="s">
        <v>81</v>
      </c>
      <c r="H9" s="52">
        <v>460</v>
      </c>
      <c r="I9" s="52">
        <v>397</v>
      </c>
      <c r="J9" s="52">
        <v>129</v>
      </c>
      <c r="K9" s="52">
        <v>126</v>
      </c>
      <c r="L9" s="52" t="s">
        <v>81</v>
      </c>
      <c r="M9" s="53">
        <v>19071255000</v>
      </c>
      <c r="N9" s="52" t="s">
        <v>81</v>
      </c>
      <c r="O9" s="52" t="s">
        <v>81</v>
      </c>
      <c r="P9" s="52" t="s">
        <v>81</v>
      </c>
      <c r="Q9" s="54">
        <v>232.6</v>
      </c>
      <c r="R9" s="61">
        <v>22.445029166666668</v>
      </c>
      <c r="S9" s="56">
        <f t="shared" si="0"/>
        <v>84968724515.283356</v>
      </c>
      <c r="T9" s="52">
        <v>5281.1055199012853</v>
      </c>
      <c r="U9" s="57">
        <f t="shared" si="1"/>
        <v>23529.065080228575</v>
      </c>
      <c r="V9" s="58">
        <v>22.704666895534331</v>
      </c>
      <c r="W9" s="52" t="s">
        <v>81</v>
      </c>
      <c r="X9" s="52" t="s">
        <v>81</v>
      </c>
      <c r="Y9" s="52">
        <v>802</v>
      </c>
      <c r="Z9" s="52">
        <v>786</v>
      </c>
      <c r="AA9" s="52">
        <v>899</v>
      </c>
      <c r="AB9" s="52" t="s">
        <v>81</v>
      </c>
      <c r="AC9" s="52">
        <v>1119</v>
      </c>
      <c r="AD9" s="52" t="s">
        <v>81</v>
      </c>
      <c r="AE9" s="52" t="s">
        <v>81</v>
      </c>
      <c r="AF9" s="52">
        <v>144</v>
      </c>
      <c r="AG9" s="59">
        <v>12.7</v>
      </c>
      <c r="AH9" s="59">
        <v>3.6</v>
      </c>
      <c r="AI9" s="59">
        <v>3.5</v>
      </c>
      <c r="AJ9" s="52">
        <v>7850</v>
      </c>
      <c r="AK9" s="52">
        <v>88</v>
      </c>
      <c r="AL9" s="52" t="s">
        <v>81</v>
      </c>
    </row>
    <row r="10" spans="1:38" x14ac:dyDescent="0.25">
      <c r="A10" s="51">
        <v>36160</v>
      </c>
      <c r="B10" s="52">
        <v>3699939</v>
      </c>
      <c r="C10" s="52">
        <v>5653</v>
      </c>
      <c r="D10" s="52">
        <v>352213</v>
      </c>
      <c r="E10" s="52">
        <v>309996</v>
      </c>
      <c r="F10" s="52">
        <v>396504</v>
      </c>
      <c r="G10" s="52" t="s">
        <v>81</v>
      </c>
      <c r="H10" s="52">
        <v>536</v>
      </c>
      <c r="I10" s="52">
        <v>445</v>
      </c>
      <c r="J10" s="52">
        <v>218</v>
      </c>
      <c r="K10" s="52">
        <v>153</v>
      </c>
      <c r="L10" s="52" t="s">
        <v>81</v>
      </c>
      <c r="M10" s="53">
        <v>24283155800</v>
      </c>
      <c r="N10" s="52" t="s">
        <v>81</v>
      </c>
      <c r="O10" s="52" t="s">
        <v>81</v>
      </c>
      <c r="P10" s="52" t="s">
        <v>81</v>
      </c>
      <c r="Q10" s="54">
        <v>257.2</v>
      </c>
      <c r="R10" s="61">
        <v>25.062010833333328</v>
      </c>
      <c r="S10" s="56">
        <f t="shared" si="0"/>
        <v>96892288338.262848</v>
      </c>
      <c r="T10" s="52">
        <v>6563.1232839244103</v>
      </c>
      <c r="U10" s="57">
        <f t="shared" si="1"/>
        <v>26187.536696757121</v>
      </c>
      <c r="V10" s="58">
        <v>25.517586640452606</v>
      </c>
      <c r="W10" s="52" t="s">
        <v>81</v>
      </c>
      <c r="X10" s="52" t="s">
        <v>81</v>
      </c>
      <c r="Y10" s="52">
        <v>791</v>
      </c>
      <c r="Z10" s="52">
        <v>696</v>
      </c>
      <c r="AA10" s="52">
        <v>891</v>
      </c>
      <c r="AB10" s="52" t="s">
        <v>81</v>
      </c>
      <c r="AC10" s="52">
        <v>1125</v>
      </c>
      <c r="AD10" s="52" t="s">
        <v>81</v>
      </c>
      <c r="AE10" s="52" t="s">
        <v>81</v>
      </c>
      <c r="AF10" s="52">
        <v>153</v>
      </c>
      <c r="AG10" s="59">
        <v>14.5</v>
      </c>
      <c r="AH10" s="59">
        <v>5.9</v>
      </c>
      <c r="AI10" s="59">
        <v>4.0999999999999996</v>
      </c>
      <c r="AJ10" s="52">
        <v>6903</v>
      </c>
      <c r="AK10" s="52">
        <v>95</v>
      </c>
      <c r="AL10" s="52" t="s">
        <v>81</v>
      </c>
    </row>
    <row r="11" spans="1:38" x14ac:dyDescent="0.25">
      <c r="A11" s="51">
        <v>36525</v>
      </c>
      <c r="B11" s="52">
        <v>3786841</v>
      </c>
      <c r="C11" s="52">
        <v>5911</v>
      </c>
      <c r="D11" s="52">
        <v>392793</v>
      </c>
      <c r="E11" s="52">
        <v>377333</v>
      </c>
      <c r="F11" s="52">
        <v>392089</v>
      </c>
      <c r="G11" s="52" t="s">
        <v>81</v>
      </c>
      <c r="H11" s="52">
        <v>556</v>
      </c>
      <c r="I11" s="52">
        <v>462</v>
      </c>
      <c r="J11" s="52">
        <v>221</v>
      </c>
      <c r="K11" s="52">
        <v>164</v>
      </c>
      <c r="L11" s="52" t="s">
        <v>81</v>
      </c>
      <c r="M11" s="53">
        <v>29681884700</v>
      </c>
      <c r="N11" s="52" t="s">
        <v>81</v>
      </c>
      <c r="O11" s="52" t="s">
        <v>81</v>
      </c>
      <c r="P11" s="52" t="s">
        <v>81</v>
      </c>
      <c r="Q11" s="54">
        <v>285.7</v>
      </c>
      <c r="R11" s="55">
        <v>27.579568333333331</v>
      </c>
      <c r="S11" s="56">
        <f t="shared" si="0"/>
        <v>107622731223.55495</v>
      </c>
      <c r="T11" s="52">
        <v>7838.1650299022322</v>
      </c>
      <c r="U11" s="57">
        <f t="shared" si="1"/>
        <v>28420.187492306897</v>
      </c>
      <c r="V11" s="58">
        <v>27.434949352125418</v>
      </c>
      <c r="W11" s="52" t="s">
        <v>81</v>
      </c>
      <c r="X11" s="52" t="s">
        <v>81</v>
      </c>
      <c r="Y11" s="52">
        <v>850</v>
      </c>
      <c r="Z11" s="52">
        <v>816</v>
      </c>
      <c r="AA11" s="52">
        <v>848</v>
      </c>
      <c r="AB11" s="52" t="s">
        <v>81</v>
      </c>
      <c r="AC11" s="52">
        <v>998</v>
      </c>
      <c r="AD11" s="52" t="s">
        <v>81</v>
      </c>
      <c r="AE11" s="52" t="s">
        <v>81</v>
      </c>
      <c r="AF11" s="52">
        <v>156</v>
      </c>
      <c r="AG11" s="59">
        <v>14.7</v>
      </c>
      <c r="AH11" s="59">
        <v>5.8</v>
      </c>
      <c r="AI11" s="59">
        <v>4.3</v>
      </c>
      <c r="AJ11" s="52">
        <v>6811</v>
      </c>
      <c r="AK11" s="52">
        <v>104</v>
      </c>
      <c r="AL11" s="52" t="s">
        <v>81</v>
      </c>
    </row>
    <row r="12" spans="1:38" x14ac:dyDescent="0.25">
      <c r="A12" s="51">
        <v>36891</v>
      </c>
      <c r="B12" s="44">
        <v>3872349</v>
      </c>
      <c r="C12" s="44">
        <v>6173</v>
      </c>
      <c r="D12" s="44">
        <v>406897</v>
      </c>
      <c r="E12" s="44">
        <v>405510</v>
      </c>
      <c r="F12" s="44">
        <v>397559</v>
      </c>
      <c r="G12" s="44" t="s">
        <v>81</v>
      </c>
      <c r="H12" s="44">
        <v>581</v>
      </c>
      <c r="I12" s="44">
        <v>482</v>
      </c>
      <c r="J12" s="44">
        <v>243</v>
      </c>
      <c r="K12" s="44">
        <v>184</v>
      </c>
      <c r="L12" s="44" t="s">
        <v>81</v>
      </c>
      <c r="M12" s="62">
        <v>38455205000</v>
      </c>
      <c r="N12" s="62">
        <v>38120000000</v>
      </c>
      <c r="O12" s="62">
        <v>124564467544.49434</v>
      </c>
      <c r="P12" s="4">
        <v>0.85099999999999998</v>
      </c>
      <c r="Q12" s="54">
        <v>308.2</v>
      </c>
      <c r="R12" s="60">
        <v>30.602627500000001</v>
      </c>
      <c r="S12" s="62">
        <f t="shared" si="0"/>
        <v>125659814667.8745</v>
      </c>
      <c r="T12" s="44">
        <v>9930.7177633007777</v>
      </c>
      <c r="U12" s="44">
        <f t="shared" si="1"/>
        <v>32450.53962539908</v>
      </c>
      <c r="V12" s="58">
        <v>32.22166698021018</v>
      </c>
      <c r="W12" s="62">
        <v>117424</v>
      </c>
      <c r="X12" s="62">
        <v>307179.76756305475</v>
      </c>
      <c r="Y12" s="44">
        <v>844</v>
      </c>
      <c r="Z12" s="44">
        <v>841</v>
      </c>
      <c r="AA12" s="44">
        <v>824</v>
      </c>
      <c r="AB12" s="44" t="s">
        <v>81</v>
      </c>
      <c r="AC12" s="44">
        <v>977</v>
      </c>
      <c r="AD12" s="44" t="s">
        <v>81</v>
      </c>
      <c r="AE12" s="44">
        <v>958</v>
      </c>
      <c r="AF12" s="44">
        <v>160</v>
      </c>
      <c r="AG12" s="48">
        <v>15</v>
      </c>
      <c r="AH12" s="48">
        <v>6.3</v>
      </c>
      <c r="AI12" s="48">
        <v>4.7</v>
      </c>
      <c r="AJ12" s="44">
        <v>6665</v>
      </c>
      <c r="AK12" s="44">
        <v>105</v>
      </c>
      <c r="AL12" s="48">
        <v>1.63</v>
      </c>
    </row>
    <row r="13" spans="1:38" x14ac:dyDescent="0.25">
      <c r="A13" s="51">
        <v>37256</v>
      </c>
      <c r="B13" s="44">
        <v>3953393</v>
      </c>
      <c r="C13" s="44">
        <v>6490</v>
      </c>
      <c r="D13" s="44">
        <v>447826</v>
      </c>
      <c r="E13" s="44">
        <v>401575</v>
      </c>
      <c r="F13" s="44">
        <v>433165</v>
      </c>
      <c r="G13" s="44" t="s">
        <v>81</v>
      </c>
      <c r="H13" s="44">
        <v>685</v>
      </c>
      <c r="I13" s="44">
        <v>585</v>
      </c>
      <c r="J13" s="44">
        <v>252</v>
      </c>
      <c r="K13" s="44">
        <v>191</v>
      </c>
      <c r="L13" s="44" t="s">
        <v>81</v>
      </c>
      <c r="M13" s="62">
        <v>47116808612</v>
      </c>
      <c r="N13" s="62">
        <v>44930000000</v>
      </c>
      <c r="O13" s="62">
        <v>131963674597.49196</v>
      </c>
      <c r="P13" s="4">
        <v>0.84699999999999998</v>
      </c>
      <c r="Q13" s="54">
        <v>328.9</v>
      </c>
      <c r="R13" s="55">
        <v>34.047248333333329</v>
      </c>
      <c r="S13" s="62">
        <f t="shared" si="0"/>
        <v>138386539055.11404</v>
      </c>
      <c r="T13" s="44">
        <v>11918.068507735001</v>
      </c>
      <c r="U13" s="44">
        <f t="shared" si="1"/>
        <v>35004.498428340936</v>
      </c>
      <c r="V13" s="58">
        <v>36.23614626857708</v>
      </c>
      <c r="W13" s="62">
        <v>131541</v>
      </c>
      <c r="X13" s="62">
        <v>328615.26389215456</v>
      </c>
      <c r="Y13" s="44">
        <v>765</v>
      </c>
      <c r="Z13" s="44">
        <v>686</v>
      </c>
      <c r="AA13" s="44">
        <v>740</v>
      </c>
      <c r="AB13" s="44" t="s">
        <v>81</v>
      </c>
      <c r="AC13" s="44">
        <v>967</v>
      </c>
      <c r="AD13" s="44" t="s">
        <v>81</v>
      </c>
      <c r="AE13" s="44">
        <v>1052</v>
      </c>
      <c r="AF13" s="44">
        <v>164</v>
      </c>
      <c r="AG13" s="48">
        <v>17.3</v>
      </c>
      <c r="AH13" s="48">
        <v>6.4</v>
      </c>
      <c r="AI13" s="48">
        <v>4.8</v>
      </c>
      <c r="AJ13" s="44">
        <v>5771</v>
      </c>
      <c r="AK13" s="44">
        <v>113</v>
      </c>
      <c r="AL13" s="48">
        <v>1.63</v>
      </c>
    </row>
    <row r="14" spans="1:38" x14ac:dyDescent="0.25">
      <c r="A14" s="51">
        <v>37621</v>
      </c>
      <c r="B14" s="44">
        <v>4022431</v>
      </c>
      <c r="C14" s="44">
        <v>6708</v>
      </c>
      <c r="D14" s="44">
        <v>462608</v>
      </c>
      <c r="E14" s="44">
        <v>425465</v>
      </c>
      <c r="F14" s="44">
        <v>461443</v>
      </c>
      <c r="G14" s="44">
        <v>376053</v>
      </c>
      <c r="H14" s="44">
        <v>691</v>
      </c>
      <c r="I14" s="44">
        <v>587</v>
      </c>
      <c r="J14" s="44">
        <v>264</v>
      </c>
      <c r="K14" s="44">
        <v>219</v>
      </c>
      <c r="L14" s="44" t="s">
        <v>81</v>
      </c>
      <c r="M14" s="62">
        <v>57610914000</v>
      </c>
      <c r="N14" s="62">
        <v>53509000000</v>
      </c>
      <c r="O14" s="62">
        <v>143963880022.38733</v>
      </c>
      <c r="P14" s="4">
        <v>0.86499999999999999</v>
      </c>
      <c r="Q14" s="54">
        <v>359.8</v>
      </c>
      <c r="R14" s="60">
        <v>37.168350833333335</v>
      </c>
      <c r="S14" s="62">
        <f t="shared" si="0"/>
        <v>154999919846.68137</v>
      </c>
      <c r="T14" s="44">
        <v>14322.411994139862</v>
      </c>
      <c r="U14" s="44">
        <f t="shared" si="1"/>
        <v>38533.891531434936</v>
      </c>
      <c r="V14" s="58">
        <v>39.806592535130243</v>
      </c>
      <c r="W14" s="62">
        <v>157229.29999999999</v>
      </c>
      <c r="X14" s="62">
        <v>338368.32647194795</v>
      </c>
      <c r="Y14" s="44">
        <v>788</v>
      </c>
      <c r="Z14" s="44">
        <v>724</v>
      </c>
      <c r="AA14" s="44">
        <v>786</v>
      </c>
      <c r="AB14" s="44">
        <v>640</v>
      </c>
      <c r="AC14" s="44">
        <v>997</v>
      </c>
      <c r="AD14" s="44">
        <v>812</v>
      </c>
      <c r="AE14" s="44">
        <v>1132</v>
      </c>
      <c r="AF14" s="44">
        <v>167</v>
      </c>
      <c r="AG14" s="48">
        <v>17.2</v>
      </c>
      <c r="AH14" s="48">
        <v>6.6</v>
      </c>
      <c r="AI14" s="48">
        <v>5.4</v>
      </c>
      <c r="AJ14" s="44">
        <v>5821</v>
      </c>
      <c r="AK14" s="44">
        <v>115</v>
      </c>
      <c r="AL14" s="48">
        <v>1.58</v>
      </c>
    </row>
    <row r="15" spans="1:38" x14ac:dyDescent="0.25">
      <c r="A15" s="51">
        <v>37986</v>
      </c>
      <c r="B15" s="44">
        <v>4086405</v>
      </c>
      <c r="C15" s="44">
        <v>6888</v>
      </c>
      <c r="D15" s="44">
        <v>472680</v>
      </c>
      <c r="E15" s="44">
        <v>458331</v>
      </c>
      <c r="F15" s="44">
        <v>472899</v>
      </c>
      <c r="G15" s="44">
        <v>379615</v>
      </c>
      <c r="H15" s="44">
        <v>709</v>
      </c>
      <c r="I15" s="44">
        <v>603</v>
      </c>
      <c r="J15" s="44">
        <v>277</v>
      </c>
      <c r="K15" s="44">
        <v>224</v>
      </c>
      <c r="L15" s="44" t="s">
        <v>81</v>
      </c>
      <c r="M15" s="62">
        <v>75597125673</v>
      </c>
      <c r="N15" s="62">
        <v>61914000000</v>
      </c>
      <c r="O15" s="62">
        <v>152198032959.5246</v>
      </c>
      <c r="P15" s="4">
        <v>0.86799999999999999</v>
      </c>
      <c r="Q15" s="54">
        <v>398.6</v>
      </c>
      <c r="R15" s="55">
        <v>40.679895000000002</v>
      </c>
      <c r="S15" s="62">
        <f t="shared" si="0"/>
        <v>185834121924.35599</v>
      </c>
      <c r="T15" s="44">
        <v>18499.665518469166</v>
      </c>
      <c r="U15" s="44">
        <f t="shared" si="1"/>
        <v>45476.187975581466</v>
      </c>
      <c r="V15" s="58">
        <v>46.41160441161356</v>
      </c>
      <c r="W15" s="62">
        <v>173716.5</v>
      </c>
      <c r="X15" s="62">
        <v>332070.12608687737</v>
      </c>
      <c r="Y15" s="44">
        <v>783</v>
      </c>
      <c r="Z15" s="44">
        <v>760</v>
      </c>
      <c r="AA15" s="44">
        <v>784</v>
      </c>
      <c r="AB15" s="44">
        <v>629</v>
      </c>
      <c r="AC15" s="44">
        <v>1000</v>
      </c>
      <c r="AD15" s="44">
        <v>803</v>
      </c>
      <c r="AE15" s="44">
        <v>953</v>
      </c>
      <c r="AF15" s="44">
        <v>169</v>
      </c>
      <c r="AG15" s="48">
        <v>17.399999999999999</v>
      </c>
      <c r="AH15" s="48">
        <v>6.8</v>
      </c>
      <c r="AI15" s="48">
        <v>5.5</v>
      </c>
      <c r="AJ15" s="44">
        <v>5764</v>
      </c>
      <c r="AK15" s="44">
        <v>116</v>
      </c>
      <c r="AL15" s="48">
        <v>1.63</v>
      </c>
    </row>
    <row r="16" spans="1:38" x14ac:dyDescent="0.25">
      <c r="A16" s="51">
        <v>38352</v>
      </c>
      <c r="B16" s="44">
        <v>4151823</v>
      </c>
      <c r="C16" s="44">
        <v>7417</v>
      </c>
      <c r="D16" s="44">
        <v>487018</v>
      </c>
      <c r="E16" s="44">
        <v>487994</v>
      </c>
      <c r="F16" s="44">
        <v>456716</v>
      </c>
      <c r="G16" s="44">
        <v>347758</v>
      </c>
      <c r="H16" s="44">
        <v>773</v>
      </c>
      <c r="I16" s="44">
        <v>653</v>
      </c>
      <c r="J16" s="44">
        <v>300</v>
      </c>
      <c r="K16" s="44">
        <v>233</v>
      </c>
      <c r="L16" s="44" t="s">
        <v>81</v>
      </c>
      <c r="M16" s="62">
        <v>78160451000</v>
      </c>
      <c r="N16" s="62">
        <v>74410000000</v>
      </c>
      <c r="O16" s="62">
        <v>162859543055.43088</v>
      </c>
      <c r="P16" s="4">
        <v>0.88100000000000001</v>
      </c>
      <c r="Q16" s="54">
        <v>437.9</v>
      </c>
      <c r="R16" s="60">
        <v>45.689677499999995</v>
      </c>
      <c r="S16" s="62">
        <f t="shared" si="0"/>
        <v>171068073308.24344</v>
      </c>
      <c r="T16" s="44">
        <v>18825.573970759349</v>
      </c>
      <c r="U16" s="44">
        <f t="shared" si="1"/>
        <v>41203.122895230226</v>
      </c>
      <c r="V16" s="58">
        <v>42.990577690704157</v>
      </c>
      <c r="W16" s="62">
        <v>182091.5</v>
      </c>
      <c r="X16" s="62">
        <v>333732.67510549491</v>
      </c>
      <c r="Y16" s="44">
        <v>745</v>
      </c>
      <c r="Z16" s="44">
        <v>747</v>
      </c>
      <c r="AA16" s="44">
        <v>699</v>
      </c>
      <c r="AB16" s="44">
        <v>532</v>
      </c>
      <c r="AC16" s="44">
        <v>937</v>
      </c>
      <c r="AD16" s="44">
        <v>714</v>
      </c>
      <c r="AE16" s="44">
        <v>919</v>
      </c>
      <c r="AF16" s="44">
        <v>179</v>
      </c>
      <c r="AG16" s="48">
        <v>18.600000000000001</v>
      </c>
      <c r="AH16" s="48">
        <v>7.2</v>
      </c>
      <c r="AI16" s="48">
        <v>5.6</v>
      </c>
      <c r="AJ16" s="44">
        <v>5371</v>
      </c>
      <c r="AK16" s="44">
        <v>117</v>
      </c>
      <c r="AL16" s="48">
        <v>1.59</v>
      </c>
    </row>
    <row r="17" spans="1:147" x14ac:dyDescent="0.25">
      <c r="A17" s="51">
        <v>38717</v>
      </c>
      <c r="B17" s="44">
        <v>4215248</v>
      </c>
      <c r="C17" s="44">
        <v>7641</v>
      </c>
      <c r="D17" s="44">
        <v>480053</v>
      </c>
      <c r="E17" s="44">
        <v>470327</v>
      </c>
      <c r="F17" s="44">
        <v>441685</v>
      </c>
      <c r="G17" s="44">
        <v>331295</v>
      </c>
      <c r="H17" s="44">
        <v>785</v>
      </c>
      <c r="I17" s="44">
        <v>709</v>
      </c>
      <c r="J17" s="44">
        <v>332</v>
      </c>
      <c r="K17" s="44">
        <v>238</v>
      </c>
      <c r="L17" s="44" t="s">
        <v>81</v>
      </c>
      <c r="M17" s="62">
        <v>91911046645</v>
      </c>
      <c r="N17" s="62">
        <v>81878000000</v>
      </c>
      <c r="O17" s="62">
        <v>157476385057.43787</v>
      </c>
      <c r="P17" s="4">
        <v>0.92400000000000004</v>
      </c>
      <c r="Q17" s="54">
        <v>477.8</v>
      </c>
      <c r="R17" s="55">
        <v>51.993827499999988</v>
      </c>
      <c r="S17" s="62">
        <f t="shared" si="0"/>
        <v>176772996073.42819</v>
      </c>
      <c r="T17" s="44">
        <v>21804.422099245407</v>
      </c>
      <c r="U17" s="44">
        <f t="shared" si="1"/>
        <v>41936.558910277214</v>
      </c>
      <c r="V17" s="58">
        <v>45.635039973305581</v>
      </c>
      <c r="W17" s="62">
        <v>202786.6</v>
      </c>
      <c r="X17" s="62">
        <v>334823.18696872145</v>
      </c>
      <c r="Y17" s="44">
        <v>677</v>
      </c>
      <c r="Z17" s="44">
        <v>663</v>
      </c>
      <c r="AA17" s="44">
        <v>622</v>
      </c>
      <c r="AB17" s="44">
        <v>467</v>
      </c>
      <c r="AC17" s="44">
        <v>920</v>
      </c>
      <c r="AD17" s="44">
        <v>690</v>
      </c>
      <c r="AE17" s="44">
        <v>298</v>
      </c>
      <c r="AF17" s="44">
        <v>181</v>
      </c>
      <c r="AG17" s="48">
        <v>18.600000000000001</v>
      </c>
      <c r="AH17" s="48">
        <v>7.9</v>
      </c>
      <c r="AI17" s="48">
        <v>5.6</v>
      </c>
      <c r="AJ17" s="44">
        <v>5370</v>
      </c>
      <c r="AK17" s="44">
        <v>114</v>
      </c>
      <c r="AL17" s="48">
        <v>2.02</v>
      </c>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row>
    <row r="18" spans="1:147" x14ac:dyDescent="0.25">
      <c r="A18" s="51">
        <v>39082</v>
      </c>
      <c r="B18" s="44">
        <v>4278656</v>
      </c>
      <c r="C18" s="44">
        <v>7775</v>
      </c>
      <c r="D18" s="44">
        <v>488691</v>
      </c>
      <c r="E18" s="44">
        <v>464878</v>
      </c>
      <c r="F18" s="44">
        <v>438715</v>
      </c>
      <c r="G18" s="44">
        <v>322375</v>
      </c>
      <c r="H18" s="44">
        <v>806</v>
      </c>
      <c r="I18" s="44">
        <v>694</v>
      </c>
      <c r="J18" s="44">
        <v>346</v>
      </c>
      <c r="K18" s="44">
        <v>255</v>
      </c>
      <c r="L18" s="62">
        <v>88102477228</v>
      </c>
      <c r="M18" s="62">
        <v>104040465534</v>
      </c>
      <c r="N18" s="62">
        <v>97215000000</v>
      </c>
      <c r="O18" s="62">
        <v>167733772349.19012</v>
      </c>
      <c r="P18" s="4">
        <v>0.89700000000000002</v>
      </c>
      <c r="Q18" s="54">
        <v>511.3</v>
      </c>
      <c r="R18" s="55">
        <v>57.957916666666669</v>
      </c>
      <c r="S18" s="62">
        <f t="shared" si="0"/>
        <v>179510361168.37646</v>
      </c>
      <c r="T18" s="44">
        <v>24316.155711980584</v>
      </c>
      <c r="U18" s="44">
        <f t="shared" si="1"/>
        <v>41954.84777658603</v>
      </c>
      <c r="V18" s="58">
        <v>47.557511660435331</v>
      </c>
      <c r="W18" s="62">
        <v>195571.7</v>
      </c>
      <c r="X18" s="62">
        <v>360812.45477133815</v>
      </c>
      <c r="Y18" s="44">
        <v>704</v>
      </c>
      <c r="Z18" s="44">
        <v>669</v>
      </c>
      <c r="AA18" s="44">
        <v>632</v>
      </c>
      <c r="AB18" s="44">
        <v>464</v>
      </c>
      <c r="AC18" s="44">
        <v>897</v>
      </c>
      <c r="AD18" s="44">
        <v>659</v>
      </c>
      <c r="AE18" s="44">
        <v>232</v>
      </c>
      <c r="AF18" s="44">
        <v>182</v>
      </c>
      <c r="AG18" s="48">
        <v>18.8</v>
      </c>
      <c r="AH18" s="48">
        <v>8.1</v>
      </c>
      <c r="AI18" s="48">
        <v>6</v>
      </c>
      <c r="AJ18" s="44">
        <v>5308</v>
      </c>
      <c r="AK18" s="44">
        <v>114</v>
      </c>
      <c r="AL18" s="48">
        <v>2.11</v>
      </c>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row>
    <row r="19" spans="1:147" x14ac:dyDescent="0.25">
      <c r="A19" s="51">
        <v>39447</v>
      </c>
      <c r="B19" s="44">
        <v>4340390</v>
      </c>
      <c r="C19" s="44">
        <v>8033</v>
      </c>
      <c r="D19" s="44">
        <v>525073</v>
      </c>
      <c r="E19" s="44">
        <v>483989</v>
      </c>
      <c r="F19" s="44">
        <v>480091</v>
      </c>
      <c r="G19" s="44">
        <v>355806</v>
      </c>
      <c r="H19" s="44">
        <v>843</v>
      </c>
      <c r="I19" s="44">
        <v>727</v>
      </c>
      <c r="J19" s="44">
        <v>348</v>
      </c>
      <c r="K19" s="44">
        <v>275</v>
      </c>
      <c r="L19" s="62">
        <v>102723913186.21436</v>
      </c>
      <c r="M19" s="62">
        <v>123712832362.91435</v>
      </c>
      <c r="N19" s="62">
        <v>114731000000</v>
      </c>
      <c r="O19" s="62">
        <v>181017813603.76535</v>
      </c>
      <c r="P19" s="4">
        <v>0.88500000000000001</v>
      </c>
      <c r="Q19" s="54">
        <v>516.6</v>
      </c>
      <c r="R19" s="60">
        <v>63.381055000000003</v>
      </c>
      <c r="S19" s="62">
        <f t="shared" si="0"/>
        <v>195188976205.7674</v>
      </c>
      <c r="T19" s="44">
        <v>28502.699610614334</v>
      </c>
      <c r="U19" s="44">
        <f t="shared" si="1"/>
        <v>44970.377363731692</v>
      </c>
      <c r="V19" s="58">
        <v>55.173634554034713</v>
      </c>
      <c r="W19" s="62">
        <v>219233.1</v>
      </c>
      <c r="X19" s="62">
        <v>374012.24739356752</v>
      </c>
      <c r="Y19" s="44">
        <v>722</v>
      </c>
      <c r="Z19" s="44">
        <v>665</v>
      </c>
      <c r="AA19" s="44">
        <v>660</v>
      </c>
      <c r="AB19" s="44">
        <v>489</v>
      </c>
      <c r="AC19" s="44">
        <v>914</v>
      </c>
      <c r="AD19" s="44">
        <v>677</v>
      </c>
      <c r="AE19" s="44">
        <v>220</v>
      </c>
      <c r="AF19" s="44">
        <v>185</v>
      </c>
      <c r="AG19" s="48">
        <v>19.399999999999999</v>
      </c>
      <c r="AH19" s="48">
        <v>8</v>
      </c>
      <c r="AI19" s="48">
        <v>6.3</v>
      </c>
      <c r="AJ19" s="44">
        <v>5149</v>
      </c>
      <c r="AK19" s="44">
        <v>121</v>
      </c>
      <c r="AL19" s="48">
        <v>2.08</v>
      </c>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row>
    <row r="20" spans="1:147" x14ac:dyDescent="0.25">
      <c r="A20" s="51">
        <v>39813</v>
      </c>
      <c r="B20" s="44">
        <v>4404090</v>
      </c>
      <c r="C20" s="44">
        <v>9507</v>
      </c>
      <c r="D20" s="44">
        <v>572699</v>
      </c>
      <c r="E20" s="44">
        <v>507152</v>
      </c>
      <c r="F20" s="44">
        <v>520390</v>
      </c>
      <c r="G20" s="44">
        <v>389432</v>
      </c>
      <c r="H20" s="44">
        <v>965</v>
      </c>
      <c r="I20" s="44">
        <v>827</v>
      </c>
      <c r="J20" s="44">
        <v>389</v>
      </c>
      <c r="K20" s="44">
        <v>313</v>
      </c>
      <c r="L20" s="62">
        <v>123858692974</v>
      </c>
      <c r="M20" s="62">
        <v>151880500000</v>
      </c>
      <c r="N20" s="62">
        <v>149224000000</v>
      </c>
      <c r="O20" s="62">
        <v>207573428795.57141</v>
      </c>
      <c r="P20" s="4">
        <v>0.84899999999999998</v>
      </c>
      <c r="Q20" s="54">
        <v>526.4</v>
      </c>
      <c r="R20" s="61">
        <v>71.889740833333335</v>
      </c>
      <c r="S20" s="62">
        <f t="shared" si="0"/>
        <v>211268670938.89581</v>
      </c>
      <c r="T20" s="44">
        <v>34486.238927905652</v>
      </c>
      <c r="U20" s="44">
        <f t="shared" si="1"/>
        <v>47971.015791887956</v>
      </c>
      <c r="V20" s="58">
        <v>65.513371823528971</v>
      </c>
      <c r="W20" s="62">
        <v>273298.7</v>
      </c>
      <c r="X20" s="62">
        <v>409292.33996034996</v>
      </c>
      <c r="Y20" s="44">
        <v>692</v>
      </c>
      <c r="Z20" s="44">
        <v>613</v>
      </c>
      <c r="AA20" s="44">
        <v>629</v>
      </c>
      <c r="AB20" s="44">
        <v>471</v>
      </c>
      <c r="AC20" s="44">
        <v>908</v>
      </c>
      <c r="AD20" s="44">
        <v>679</v>
      </c>
      <c r="AE20" s="44">
        <v>192</v>
      </c>
      <c r="AF20" s="44">
        <v>216</v>
      </c>
      <c r="AG20" s="48">
        <v>21.9</v>
      </c>
      <c r="AH20" s="48">
        <v>8.8000000000000007</v>
      </c>
      <c r="AI20" s="48">
        <v>7.1</v>
      </c>
      <c r="AJ20" s="44">
        <v>4564</v>
      </c>
      <c r="AK20" s="44">
        <v>130</v>
      </c>
      <c r="AL20" s="48">
        <v>2.14</v>
      </c>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row>
    <row r="21" spans="1:147" x14ac:dyDescent="0.25">
      <c r="A21" s="51">
        <v>40178</v>
      </c>
      <c r="B21" s="44">
        <v>4469337</v>
      </c>
      <c r="C21" s="44">
        <v>9922</v>
      </c>
      <c r="D21" s="44">
        <v>652463</v>
      </c>
      <c r="E21" s="44">
        <v>566335</v>
      </c>
      <c r="F21" s="44">
        <v>606150</v>
      </c>
      <c r="G21" s="44">
        <v>495108</v>
      </c>
      <c r="H21" s="44">
        <v>1110</v>
      </c>
      <c r="I21" s="44">
        <v>968</v>
      </c>
      <c r="J21" s="44">
        <v>485</v>
      </c>
      <c r="K21" s="44">
        <v>372</v>
      </c>
      <c r="L21" s="62">
        <v>172642236763</v>
      </c>
      <c r="M21" s="62">
        <v>209818000000</v>
      </c>
      <c r="N21" s="62">
        <v>188077000000</v>
      </c>
      <c r="O21" s="62">
        <v>242592737044.81335</v>
      </c>
      <c r="P21" s="4">
        <v>0.84299999999999997</v>
      </c>
      <c r="Q21" s="54">
        <v>573.4</v>
      </c>
      <c r="R21" s="55">
        <v>77.527877500000002</v>
      </c>
      <c r="S21" s="62">
        <f t="shared" si="0"/>
        <v>270635552998.33923</v>
      </c>
      <c r="T21" s="44">
        <v>46946.113036452611</v>
      </c>
      <c r="U21" s="44">
        <f t="shared" si="1"/>
        <v>60553.847919353415</v>
      </c>
      <c r="V21" s="58">
        <v>81.873235152515889</v>
      </c>
      <c r="W21" s="62">
        <v>317130.7</v>
      </c>
      <c r="X21" s="62">
        <v>428355.54405928182</v>
      </c>
      <c r="Y21" s="44">
        <v>674</v>
      </c>
      <c r="Z21" s="44">
        <v>585</v>
      </c>
      <c r="AA21" s="44">
        <v>626</v>
      </c>
      <c r="AB21" s="44">
        <v>511</v>
      </c>
      <c r="AC21" s="44">
        <v>929</v>
      </c>
      <c r="AD21" s="44">
        <v>758</v>
      </c>
      <c r="AE21" s="44">
        <v>185</v>
      </c>
      <c r="AF21" s="44">
        <v>222</v>
      </c>
      <c r="AG21" s="48">
        <v>24.8</v>
      </c>
      <c r="AH21" s="48">
        <v>10.9</v>
      </c>
      <c r="AI21" s="48">
        <v>8.3000000000000007</v>
      </c>
      <c r="AJ21" s="44">
        <v>4026</v>
      </c>
      <c r="AK21" s="44">
        <v>146</v>
      </c>
      <c r="AL21" s="48">
        <v>2.31</v>
      </c>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row>
    <row r="22" spans="1:147" x14ac:dyDescent="0.25">
      <c r="A22" s="51">
        <v>40543</v>
      </c>
      <c r="B22" s="44">
        <v>4533894</v>
      </c>
      <c r="C22" s="44">
        <v>10334</v>
      </c>
      <c r="D22" s="44">
        <v>651051</v>
      </c>
      <c r="E22" s="44">
        <v>576723</v>
      </c>
      <c r="F22" s="44">
        <v>682117</v>
      </c>
      <c r="G22" s="44">
        <v>691255</v>
      </c>
      <c r="H22" s="44">
        <v>1095</v>
      </c>
      <c r="I22" s="44">
        <v>968</v>
      </c>
      <c r="J22" s="44">
        <v>498</v>
      </c>
      <c r="K22" s="44">
        <v>377</v>
      </c>
      <c r="L22" s="62">
        <v>208325992658</v>
      </c>
      <c r="M22" s="62">
        <v>235587000000</v>
      </c>
      <c r="N22" s="62">
        <v>221438000000</v>
      </c>
      <c r="O22" s="62">
        <v>270316622373.22598</v>
      </c>
      <c r="P22" s="4">
        <v>0.876</v>
      </c>
      <c r="Q22" s="54">
        <v>525.70000000000005</v>
      </c>
      <c r="R22" s="55">
        <v>81.918010833333327</v>
      </c>
      <c r="S22" s="62">
        <f t="shared" si="0"/>
        <v>287588770288.0318</v>
      </c>
      <c r="T22" s="44">
        <v>51961.294198761592</v>
      </c>
      <c r="U22" s="44">
        <f t="shared" si="1"/>
        <v>63430.85442404075</v>
      </c>
      <c r="V22" s="58">
        <v>98.842104239607352</v>
      </c>
      <c r="W22" s="62">
        <v>374511.5</v>
      </c>
      <c r="X22" s="62">
        <v>468711.36121366062</v>
      </c>
      <c r="Y22" s="44">
        <v>672</v>
      </c>
      <c r="Z22" s="44">
        <v>595</v>
      </c>
      <c r="AA22" s="44">
        <v>704</v>
      </c>
      <c r="AB22" s="44">
        <v>566</v>
      </c>
      <c r="AC22" s="44">
        <v>1047</v>
      </c>
      <c r="AD22" s="44">
        <v>842</v>
      </c>
      <c r="AE22" s="44">
        <v>182</v>
      </c>
      <c r="AF22" s="44">
        <v>228</v>
      </c>
      <c r="AG22" s="48">
        <v>24.5</v>
      </c>
      <c r="AH22" s="48">
        <v>11</v>
      </c>
      <c r="AI22" s="48">
        <v>8.3000000000000007</v>
      </c>
      <c r="AJ22" s="44">
        <v>4085</v>
      </c>
      <c r="AK22" s="44">
        <v>144</v>
      </c>
      <c r="AL22" s="48">
        <v>2.4900000000000002</v>
      </c>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row>
    <row r="23" spans="1:147" x14ac:dyDescent="0.25">
      <c r="A23" s="51">
        <v>40908</v>
      </c>
      <c r="B23" s="44">
        <v>4592147</v>
      </c>
      <c r="C23" s="44">
        <v>10530</v>
      </c>
      <c r="D23" s="44">
        <v>658411</v>
      </c>
      <c r="E23" s="44">
        <v>617378</v>
      </c>
      <c r="F23" s="44">
        <v>793541</v>
      </c>
      <c r="G23" s="44">
        <v>626624</v>
      </c>
      <c r="H23" s="44">
        <v>1124</v>
      </c>
      <c r="I23" s="44">
        <v>999</v>
      </c>
      <c r="J23" s="44">
        <v>502</v>
      </c>
      <c r="K23" s="44">
        <v>383</v>
      </c>
      <c r="L23" s="62">
        <v>232708166220</v>
      </c>
      <c r="M23" s="62">
        <v>266322330000</v>
      </c>
      <c r="N23" s="62">
        <v>251351000000</v>
      </c>
      <c r="O23" s="62">
        <v>292560853666.71027</v>
      </c>
      <c r="P23" s="4">
        <v>0.88300000000000001</v>
      </c>
      <c r="Q23" s="54">
        <v>505.7</v>
      </c>
      <c r="R23" s="55">
        <v>85.914091666666664</v>
      </c>
      <c r="S23" s="62">
        <f t="shared" si="0"/>
        <v>309986784278.98572</v>
      </c>
      <c r="T23" s="44">
        <v>57995.14127263728</v>
      </c>
      <c r="U23" s="44">
        <f t="shared" si="1"/>
        <v>67503.671872652529</v>
      </c>
      <c r="V23" s="58">
        <v>114.68289751361931</v>
      </c>
      <c r="W23" s="62">
        <v>397000.1</v>
      </c>
      <c r="X23" s="62">
        <v>481023.42740804545</v>
      </c>
      <c r="Y23" s="44">
        <v>659</v>
      </c>
      <c r="Z23" s="44">
        <v>608</v>
      </c>
      <c r="AA23" s="44">
        <v>738</v>
      </c>
      <c r="AB23" s="44">
        <v>570</v>
      </c>
      <c r="AC23" s="44">
        <v>1119</v>
      </c>
      <c r="AD23" s="44">
        <v>865</v>
      </c>
      <c r="AE23" s="44">
        <v>159</v>
      </c>
      <c r="AF23" s="44">
        <v>230</v>
      </c>
      <c r="AG23" s="48">
        <v>24.8</v>
      </c>
      <c r="AH23" s="48">
        <v>10.9</v>
      </c>
      <c r="AI23" s="48">
        <v>8.3000000000000007</v>
      </c>
      <c r="AJ23" s="44">
        <v>4032</v>
      </c>
      <c r="AK23" s="44">
        <v>143</v>
      </c>
      <c r="AL23" s="48">
        <v>2.5099999999999998</v>
      </c>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row>
    <row r="24" spans="1:147" x14ac:dyDescent="0.25">
      <c r="A24" s="51">
        <v>41274</v>
      </c>
      <c r="B24" s="44">
        <v>4652451</v>
      </c>
      <c r="C24" s="44">
        <v>10804</v>
      </c>
      <c r="D24" s="44">
        <v>589155</v>
      </c>
      <c r="E24" s="44">
        <v>506383</v>
      </c>
      <c r="F24" s="44">
        <v>835492</v>
      </c>
      <c r="G24" s="44">
        <v>584285</v>
      </c>
      <c r="H24" s="44">
        <v>1153</v>
      </c>
      <c r="I24" s="44">
        <v>1016</v>
      </c>
      <c r="J24" s="44">
        <v>513</v>
      </c>
      <c r="K24" s="44">
        <v>413</v>
      </c>
      <c r="L24" s="62">
        <v>255278241153</v>
      </c>
      <c r="M24" s="62">
        <v>291376391063</v>
      </c>
      <c r="N24" s="62">
        <v>272595000000</v>
      </c>
      <c r="O24" s="62">
        <v>303637667700.99866</v>
      </c>
      <c r="P24" s="4">
        <v>0.89300000000000002</v>
      </c>
      <c r="Q24" s="54">
        <v>502.9</v>
      </c>
      <c r="R24" s="60">
        <v>89.77641083333333</v>
      </c>
      <c r="S24" s="62">
        <f t="shared" si="0"/>
        <v>324557852511.9809</v>
      </c>
      <c r="T24" s="44">
        <v>62628.470463253951</v>
      </c>
      <c r="U24" s="44">
        <f t="shared" si="1"/>
        <v>69760.617040777201</v>
      </c>
      <c r="V24" s="58">
        <v>124.53464001442424</v>
      </c>
      <c r="W24" s="62">
        <v>507466</v>
      </c>
      <c r="X24" s="62">
        <v>618894.4599939232</v>
      </c>
      <c r="Y24" s="44">
        <v>580</v>
      </c>
      <c r="Z24" s="44">
        <v>482</v>
      </c>
      <c r="AA24" s="44">
        <v>792</v>
      </c>
      <c r="AB24" s="44">
        <v>575</v>
      </c>
      <c r="AC24" s="44">
        <v>1365</v>
      </c>
      <c r="AD24" s="44">
        <v>991</v>
      </c>
      <c r="AE24" s="44">
        <v>143</v>
      </c>
      <c r="AF24" s="44">
        <v>233</v>
      </c>
      <c r="AG24" s="48">
        <v>25.1</v>
      </c>
      <c r="AH24" s="48">
        <v>11.1</v>
      </c>
      <c r="AI24" s="48">
        <v>9</v>
      </c>
      <c r="AJ24" s="44">
        <v>3983</v>
      </c>
      <c r="AK24" s="44">
        <v>127</v>
      </c>
      <c r="AL24" s="48">
        <v>2.9</v>
      </c>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row>
    <row r="25" spans="1:147" x14ac:dyDescent="0.25">
      <c r="A25" s="51">
        <v>41639</v>
      </c>
      <c r="B25" s="44">
        <v>4713164</v>
      </c>
      <c r="C25" s="44">
        <v>10971</v>
      </c>
      <c r="D25" s="44">
        <v>596994</v>
      </c>
      <c r="E25" s="44">
        <v>527516</v>
      </c>
      <c r="F25" s="44">
        <v>905211</v>
      </c>
      <c r="G25" s="44">
        <v>620798</v>
      </c>
      <c r="H25" s="44">
        <v>1166</v>
      </c>
      <c r="I25" s="44">
        <v>1035</v>
      </c>
      <c r="J25" s="44">
        <v>533</v>
      </c>
      <c r="K25" s="44">
        <v>451</v>
      </c>
      <c r="L25" s="62">
        <v>275898806029.14594</v>
      </c>
      <c r="M25" s="62">
        <v>314425000000.14594</v>
      </c>
      <c r="N25" s="62">
        <v>308969000000</v>
      </c>
      <c r="O25" s="62">
        <v>327045508396.94202</v>
      </c>
      <c r="P25" s="4">
        <v>0.88900000000000001</v>
      </c>
      <c r="Q25" s="54">
        <v>499.8</v>
      </c>
      <c r="R25" s="55">
        <v>94.472785000000002</v>
      </c>
      <c r="S25" s="62">
        <f t="shared" si="0"/>
        <v>332820716569.48181</v>
      </c>
      <c r="T25" s="44">
        <v>66712.028936831004</v>
      </c>
      <c r="U25" s="44">
        <f t="shared" si="1"/>
        <v>70615.135940417473</v>
      </c>
      <c r="V25" s="58">
        <v>133.5</v>
      </c>
      <c r="W25" s="62">
        <v>552026</v>
      </c>
      <c r="X25" s="62">
        <v>636186.1925896412</v>
      </c>
      <c r="Y25" s="44">
        <v>565</v>
      </c>
      <c r="Z25" s="44">
        <v>487</v>
      </c>
      <c r="AA25" s="44">
        <v>826</v>
      </c>
      <c r="AB25" s="44">
        <v>587</v>
      </c>
      <c r="AC25" s="44">
        <v>1463</v>
      </c>
      <c r="AD25" s="44">
        <v>1044</v>
      </c>
      <c r="AE25" s="44">
        <v>167.7041237113402</v>
      </c>
      <c r="AF25" s="47">
        <v>238</v>
      </c>
      <c r="AG25" s="48">
        <v>25.7</v>
      </c>
      <c r="AH25" s="48">
        <v>11.3</v>
      </c>
      <c r="AI25" s="48">
        <v>9.6</v>
      </c>
      <c r="AJ25" s="44">
        <v>3892</v>
      </c>
      <c r="AK25" s="44">
        <v>126</v>
      </c>
      <c r="AL25" s="48">
        <v>2.9</v>
      </c>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row>
    <row r="26" spans="1:147" x14ac:dyDescent="0.25">
      <c r="A26" s="51">
        <v>42004</v>
      </c>
      <c r="B26" s="44">
        <v>4773119</v>
      </c>
      <c r="C26" s="44">
        <v>11373</v>
      </c>
      <c r="D26" s="44">
        <v>599017</v>
      </c>
      <c r="E26" s="44">
        <v>564598</v>
      </c>
      <c r="F26" s="44">
        <v>930730</v>
      </c>
      <c r="G26" s="44">
        <v>616699</v>
      </c>
      <c r="H26" s="44">
        <v>1235</v>
      </c>
      <c r="I26" s="44">
        <v>1099</v>
      </c>
      <c r="J26" s="44">
        <v>552</v>
      </c>
      <c r="K26" s="44">
        <v>473</v>
      </c>
      <c r="L26" s="62">
        <v>306575500639</v>
      </c>
      <c r="M26" s="62">
        <v>352236000000</v>
      </c>
      <c r="N26" s="62">
        <v>338337707639.09998</v>
      </c>
      <c r="O26" s="62">
        <v>342647051108.2442</v>
      </c>
      <c r="P26" s="4">
        <v>0.88800000000000001</v>
      </c>
      <c r="Q26" s="46">
        <v>537.48</v>
      </c>
      <c r="R26" s="55">
        <v>98.742337500000005</v>
      </c>
      <c r="S26" s="62">
        <f t="shared" si="0"/>
        <v>356722363393.51392</v>
      </c>
      <c r="T26" s="44">
        <v>73796</v>
      </c>
      <c r="U26" s="44">
        <f t="shared" si="1"/>
        <v>74735.694499448669</v>
      </c>
      <c r="V26" s="46">
        <v>137.30000000000001</v>
      </c>
      <c r="W26" s="62">
        <v>558858</v>
      </c>
      <c r="X26" s="62">
        <v>607137.31558166118</v>
      </c>
      <c r="Y26" s="44">
        <f>D26/I26</f>
        <v>545.05641492265693</v>
      </c>
      <c r="Z26" s="44">
        <f>E26/I26</f>
        <v>513.73794358507735</v>
      </c>
      <c r="AA26" s="44">
        <f>F26/I26</f>
        <v>846.8880800727934</v>
      </c>
      <c r="AB26" s="44">
        <f>G26/I26</f>
        <v>561.14558689717921</v>
      </c>
      <c r="AC26" s="44">
        <f>(F26/D26)*1000</f>
        <v>1553.7622471482446</v>
      </c>
      <c r="AD26" s="44">
        <v>1009</v>
      </c>
      <c r="AE26" s="44">
        <v>153</v>
      </c>
      <c r="AF26" s="47">
        <f>(C26/B26)*100000</f>
        <v>238.27187212386701</v>
      </c>
      <c r="AG26" s="48">
        <f>(H26/B26)*100000</f>
        <v>25.874066831352831</v>
      </c>
      <c r="AH26" s="48">
        <f t="shared" ref="AH26:AH35" si="2">(J26/B26)*100000</f>
        <v>11.56476509385163</v>
      </c>
      <c r="AI26" s="48">
        <f>(K26/B26)*100000</f>
        <v>9.9096628431011258</v>
      </c>
      <c r="AJ26" s="44">
        <f>(B26/H26)</f>
        <v>3864.8736842105263</v>
      </c>
      <c r="AK26" s="44">
        <f t="shared" ref="AK26:AK34" si="3">(D26/B26)*1000</f>
        <v>125.49802340985003</v>
      </c>
      <c r="AL26" s="48">
        <v>2.9</v>
      </c>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row>
    <row r="27" spans="1:147" x14ac:dyDescent="0.25">
      <c r="A27" s="51">
        <v>42369</v>
      </c>
      <c r="B27" s="44">
        <v>4832227</v>
      </c>
      <c r="C27" s="44">
        <v>11892</v>
      </c>
      <c r="D27" s="44">
        <v>589320</v>
      </c>
      <c r="E27" s="44">
        <v>557951</v>
      </c>
      <c r="F27" s="44">
        <v>982921</v>
      </c>
      <c r="G27" s="44">
        <v>633246</v>
      </c>
      <c r="H27" s="44">
        <v>1296</v>
      </c>
      <c r="I27" s="44">
        <v>1148</v>
      </c>
      <c r="J27" s="44">
        <v>561</v>
      </c>
      <c r="K27" s="44">
        <v>491</v>
      </c>
      <c r="L27" s="62">
        <v>346019810147</v>
      </c>
      <c r="M27" s="62">
        <v>403464000000</v>
      </c>
      <c r="N27" s="62">
        <v>367378388917.48999</v>
      </c>
      <c r="O27" s="62">
        <v>369097979473.25366</v>
      </c>
      <c r="P27" s="4">
        <v>0.88400000000000001</v>
      </c>
      <c r="Q27" s="46">
        <v>528.47</v>
      </c>
      <c r="R27" s="55">
        <v>99.534110005636521</v>
      </c>
      <c r="S27" s="62">
        <f t="shared" si="0"/>
        <v>405352496724.14032</v>
      </c>
      <c r="T27" s="44">
        <f>M27/B27</f>
        <v>83494.421930095588</v>
      </c>
      <c r="U27" s="44">
        <f t="shared" si="1"/>
        <v>83885.234845991363</v>
      </c>
      <c r="V27" s="46">
        <f t="shared" ref="V27:V33" si="4">T27/Q27</f>
        <v>157.99273739303192</v>
      </c>
      <c r="W27" s="62">
        <v>614385.20056826447</v>
      </c>
      <c r="X27" s="62">
        <v>661655.63508040598</v>
      </c>
      <c r="Y27" s="44">
        <f>D27/I27</f>
        <v>513.34494773519168</v>
      </c>
      <c r="Z27" s="44">
        <f>E27/I27</f>
        <v>486.02003484320556</v>
      </c>
      <c r="AA27" s="44">
        <f>F27/I27</f>
        <v>856.20296167247386</v>
      </c>
      <c r="AB27" s="44">
        <f>G27/I27</f>
        <v>551.60801393728218</v>
      </c>
      <c r="AC27" s="44">
        <f>(F27/D27)*1000</f>
        <v>1667.8901106359872</v>
      </c>
      <c r="AD27" s="44">
        <v>1063</v>
      </c>
      <c r="AE27" s="44">
        <v>164</v>
      </c>
      <c r="AF27" s="47">
        <f>(C27/B27)*100000</f>
        <v>246.09771022760313</v>
      </c>
      <c r="AG27" s="48">
        <f>(H27/B27)*100000</f>
        <v>26.819932093421937</v>
      </c>
      <c r="AH27" s="48">
        <f t="shared" si="2"/>
        <v>11.609553938587736</v>
      </c>
      <c r="AI27" s="48">
        <f>(K27/B27)*100000</f>
        <v>10.160946495270194</v>
      </c>
      <c r="AJ27" s="44">
        <f>(B27/H27)</f>
        <v>3728.5702160493829</v>
      </c>
      <c r="AK27" s="44">
        <f t="shared" si="3"/>
        <v>121.95619121369919</v>
      </c>
      <c r="AL27" s="48">
        <v>3</v>
      </c>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row>
    <row r="28" spans="1:147" x14ac:dyDescent="0.25">
      <c r="A28" s="63">
        <v>42735</v>
      </c>
      <c r="B28" s="64">
        <v>4890372</v>
      </c>
      <c r="C28" s="64">
        <v>11869</v>
      </c>
      <c r="D28" s="64">
        <v>622168</v>
      </c>
      <c r="E28" s="64">
        <v>570656</v>
      </c>
      <c r="F28" s="64">
        <v>984871</v>
      </c>
      <c r="G28" s="64">
        <v>621176</v>
      </c>
      <c r="H28" s="64">
        <v>1293</v>
      </c>
      <c r="I28" s="64">
        <v>1145</v>
      </c>
      <c r="J28" s="64">
        <v>561</v>
      </c>
      <c r="K28" s="64">
        <v>491</v>
      </c>
      <c r="L28" s="62">
        <v>346374525893</v>
      </c>
      <c r="M28" s="65">
        <v>416153442432</v>
      </c>
      <c r="N28" s="62">
        <v>386746635382</v>
      </c>
      <c r="O28" s="62">
        <v>388624783245.6026</v>
      </c>
      <c r="P28" s="5">
        <v>0.86899999999999999</v>
      </c>
      <c r="Q28" s="66">
        <v>541.59</v>
      </c>
      <c r="R28" s="55">
        <v>99.516719482499994</v>
      </c>
      <c r="S28" s="62">
        <f t="shared" si="0"/>
        <v>418174397825.86536</v>
      </c>
      <c r="T28" s="44">
        <f>M28/B28</f>
        <v>85096.479865335394</v>
      </c>
      <c r="U28" s="44">
        <f t="shared" si="1"/>
        <v>85509.731739398427</v>
      </c>
      <c r="V28" s="46">
        <f t="shared" si="4"/>
        <v>157.12343260646503</v>
      </c>
      <c r="W28" s="62">
        <v>634679</v>
      </c>
      <c r="X28" s="62">
        <v>681049.90527175879</v>
      </c>
      <c r="Y28" s="44">
        <f t="shared" ref="Y28:Y33" si="5">D28/I28</f>
        <v>543.37816593886464</v>
      </c>
      <c r="Z28" s="44">
        <f t="shared" ref="Z28:Z32" si="6">E28/I28</f>
        <v>498.38951965065502</v>
      </c>
      <c r="AA28" s="44">
        <f t="shared" ref="AA28:AA33" si="7">F28/I28</f>
        <v>860.14934497816591</v>
      </c>
      <c r="AB28" s="44">
        <f t="shared" ref="AB28:AB33" si="8">G28/I28</f>
        <v>542.51179039301314</v>
      </c>
      <c r="AC28" s="44">
        <f t="shared" ref="AC28:AC34" si="9">(F28/D28)*1000</f>
        <v>1582.966337066516</v>
      </c>
      <c r="AD28" s="44">
        <v>982</v>
      </c>
      <c r="AE28" s="44">
        <v>160</v>
      </c>
      <c r="AF28" s="47">
        <f>(C28/B28)*100000</f>
        <v>242.70137322886686</v>
      </c>
      <c r="AG28" s="48">
        <f t="shared" ref="AG28:AG32" si="10">(H28/B28)*100000</f>
        <v>26.439706427241116</v>
      </c>
      <c r="AH28" s="48">
        <f t="shared" si="2"/>
        <v>11.471519957990926</v>
      </c>
      <c r="AI28" s="48">
        <f>(K28/B28)*100000</f>
        <v>10.04013600601345</v>
      </c>
      <c r="AJ28" s="44">
        <f t="shared" ref="AJ28:AJ32" si="11">(B28/H28)</f>
        <v>3782.1902552204178</v>
      </c>
      <c r="AK28" s="44">
        <f t="shared" si="3"/>
        <v>127.22304151913188</v>
      </c>
      <c r="AL28" s="48">
        <v>3.1</v>
      </c>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row>
    <row r="29" spans="1:147" s="6" customFormat="1" x14ac:dyDescent="0.25">
      <c r="A29" s="67">
        <v>43100</v>
      </c>
      <c r="B29" s="68">
        <v>4947481</v>
      </c>
      <c r="C29" s="44">
        <v>12242</v>
      </c>
      <c r="D29" s="44">
        <v>656343</v>
      </c>
      <c r="E29" s="44">
        <v>535481</v>
      </c>
      <c r="F29" s="44">
        <v>1090205</v>
      </c>
      <c r="G29" s="44">
        <v>691248</v>
      </c>
      <c r="H29" s="44">
        <v>1337</v>
      </c>
      <c r="I29" s="44">
        <v>1184</v>
      </c>
      <c r="J29" s="44">
        <v>580</v>
      </c>
      <c r="K29" s="44">
        <v>491</v>
      </c>
      <c r="L29" s="62">
        <v>357307655078</v>
      </c>
      <c r="M29" s="62">
        <v>460241195357</v>
      </c>
      <c r="N29" s="62">
        <v>437528590833</v>
      </c>
      <c r="O29" s="62">
        <v>432620143334.22852</v>
      </c>
      <c r="P29" s="33">
        <v>0.80100000000000005</v>
      </c>
      <c r="Q29" s="46">
        <v>566</v>
      </c>
      <c r="R29" s="55">
        <v>101.13458598181347</v>
      </c>
      <c r="S29" s="62">
        <f t="shared" si="0"/>
        <v>455077944789.09808</v>
      </c>
      <c r="T29" s="44">
        <f>M29/B29</f>
        <v>93025.35883553671</v>
      </c>
      <c r="U29" s="44">
        <f t="shared" si="1"/>
        <v>91981.746830174408</v>
      </c>
      <c r="V29" s="46">
        <f t="shared" si="4"/>
        <v>164.35575765995884</v>
      </c>
      <c r="W29" s="62">
        <v>748755</v>
      </c>
      <c r="X29" s="62">
        <v>807915.45357546362</v>
      </c>
      <c r="Y29" s="44">
        <f t="shared" si="5"/>
        <v>554.34375</v>
      </c>
      <c r="Z29" s="44">
        <f t="shared" si="6"/>
        <v>452.26435810810813</v>
      </c>
      <c r="AA29" s="44">
        <f t="shared" si="7"/>
        <v>920.78125</v>
      </c>
      <c r="AB29" s="44">
        <f t="shared" si="8"/>
        <v>583.82432432432438</v>
      </c>
      <c r="AC29" s="44">
        <f t="shared" si="9"/>
        <v>1661.0293703139973</v>
      </c>
      <c r="AD29" s="44">
        <v>1039</v>
      </c>
      <c r="AE29" s="44">
        <v>174</v>
      </c>
      <c r="AF29" s="47">
        <f t="shared" ref="AF29:AF32" si="12">(C29/B29)*100000</f>
        <v>247.4390502965044</v>
      </c>
      <c r="AG29" s="48">
        <f t="shared" si="10"/>
        <v>27.023853148703349</v>
      </c>
      <c r="AH29" s="48">
        <f t="shared" si="2"/>
        <v>11.723137491584101</v>
      </c>
      <c r="AI29" s="48">
        <f t="shared" ref="AI29:AI35" si="13">(K29/B29)*100000</f>
        <v>9.9242422558065417</v>
      </c>
      <c r="AJ29" s="44">
        <f t="shared" si="11"/>
        <v>3700.4345549738218</v>
      </c>
      <c r="AK29" s="44">
        <f t="shared" si="3"/>
        <v>132.6620557006687</v>
      </c>
      <c r="AL29" s="48">
        <v>3.2</v>
      </c>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3"/>
      <c r="EH29" s="23"/>
      <c r="EI29" s="23"/>
      <c r="EJ29" s="23"/>
      <c r="EK29" s="23"/>
      <c r="EL29" s="23"/>
      <c r="EM29" s="23"/>
      <c r="EN29" s="23"/>
      <c r="EO29" s="23"/>
      <c r="EP29" s="23"/>
      <c r="EQ29" s="23"/>
    </row>
    <row r="30" spans="1:147" s="6" customFormat="1" x14ac:dyDescent="0.25">
      <c r="A30" s="67">
        <v>43465</v>
      </c>
      <c r="B30" s="68">
        <v>5003393</v>
      </c>
      <c r="C30" s="44">
        <v>12579</v>
      </c>
      <c r="D30" s="44">
        <v>704521</v>
      </c>
      <c r="E30" s="44">
        <v>530522</v>
      </c>
      <c r="F30" s="44">
        <v>1252182</v>
      </c>
      <c r="G30" s="44">
        <v>829926</v>
      </c>
      <c r="H30" s="44">
        <v>1435</v>
      </c>
      <c r="I30" s="44">
        <v>1272</v>
      </c>
      <c r="J30" s="44">
        <v>583</v>
      </c>
      <c r="K30" s="44">
        <v>499</v>
      </c>
      <c r="L30" s="62">
        <v>384126314381</v>
      </c>
      <c r="M30" s="62">
        <v>474792000000</v>
      </c>
      <c r="N30" s="62">
        <v>445171037161</v>
      </c>
      <c r="O30" s="62">
        <f>+N30/R30*100</f>
        <v>430612103683.59308</v>
      </c>
      <c r="P30" s="33">
        <v>0.83399999999999996</v>
      </c>
      <c r="Q30" s="46">
        <v>563.4</v>
      </c>
      <c r="R30" s="55">
        <v>103.38098566038093</v>
      </c>
      <c r="S30" s="62">
        <f>+M30/R30*100</f>
        <v>459264338569.71466</v>
      </c>
      <c r="T30" s="44">
        <f>M30/B30</f>
        <v>94894.004928255687</v>
      </c>
      <c r="U30" s="44">
        <f t="shared" si="1"/>
        <v>91790.57862728645</v>
      </c>
      <c r="V30" s="46">
        <f t="shared" si="4"/>
        <v>168.43096366392561</v>
      </c>
      <c r="W30" s="62">
        <v>184169</v>
      </c>
      <c r="X30" s="62">
        <f>O30/E30</f>
        <v>811676.24280160503</v>
      </c>
      <c r="Y30" s="44">
        <f t="shared" si="5"/>
        <v>553.86871069182394</v>
      </c>
      <c r="Z30" s="44">
        <f t="shared" si="6"/>
        <v>417.07704402515725</v>
      </c>
      <c r="AA30" s="44">
        <f t="shared" si="7"/>
        <v>984.41981132075466</v>
      </c>
      <c r="AB30" s="44">
        <f t="shared" si="8"/>
        <v>652.45754716981128</v>
      </c>
      <c r="AC30" s="44">
        <f t="shared" si="9"/>
        <v>1777.3522719691819</v>
      </c>
      <c r="AD30" s="44">
        <v>1163</v>
      </c>
      <c r="AE30" s="44">
        <v>156</v>
      </c>
      <c r="AF30" s="47">
        <f t="shared" si="12"/>
        <v>251.40939358551287</v>
      </c>
      <c r="AG30" s="48">
        <f t="shared" si="10"/>
        <v>28.680537387328958</v>
      </c>
      <c r="AH30" s="48">
        <f t="shared" si="2"/>
        <v>11.652092889765006</v>
      </c>
      <c r="AI30" s="48">
        <f t="shared" si="13"/>
        <v>9.9732321646530657</v>
      </c>
      <c r="AJ30" s="44">
        <f t="shared" si="11"/>
        <v>3486.6850174216029</v>
      </c>
      <c r="AK30" s="44">
        <f t="shared" si="3"/>
        <v>140.8086472519748</v>
      </c>
      <c r="AL30" s="48">
        <v>3.4</v>
      </c>
      <c r="AM30" s="22"/>
      <c r="AN30" s="22"/>
      <c r="AO30" s="22"/>
      <c r="AP30"/>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3"/>
      <c r="EH30" s="23"/>
      <c r="EI30" s="23"/>
      <c r="EJ30" s="23"/>
      <c r="EK30" s="23"/>
      <c r="EL30" s="23"/>
      <c r="EM30" s="23"/>
      <c r="EN30" s="23"/>
      <c r="EO30" s="23"/>
      <c r="EP30" s="23"/>
      <c r="EQ30" s="23"/>
    </row>
    <row r="31" spans="1:147" s="9" customFormat="1" x14ac:dyDescent="0.25">
      <c r="A31" s="34">
        <v>43830</v>
      </c>
      <c r="B31" s="8">
        <v>5057999</v>
      </c>
      <c r="C31" s="8">
        <v>12596</v>
      </c>
      <c r="D31" s="8">
        <v>707817</v>
      </c>
      <c r="E31" s="8">
        <v>618514</v>
      </c>
      <c r="F31" s="8">
        <v>1336245</v>
      </c>
      <c r="G31" s="8">
        <v>883397</v>
      </c>
      <c r="H31" s="8">
        <v>1407</v>
      </c>
      <c r="I31" s="8">
        <v>1243</v>
      </c>
      <c r="J31" s="8">
        <v>582</v>
      </c>
      <c r="K31" s="8">
        <v>496</v>
      </c>
      <c r="L31" s="62">
        <v>380027255229.76355</v>
      </c>
      <c r="M31" s="7">
        <v>473402191716</v>
      </c>
      <c r="N31" s="62">
        <v>454392565292.89496</v>
      </c>
      <c r="O31" s="62">
        <f t="shared" ref="O31:O33" si="14">+N31/R31*100</f>
        <v>430589573660.91931</v>
      </c>
      <c r="P31" s="33">
        <v>0.83599999999999997</v>
      </c>
      <c r="Q31" s="35">
        <v>579.69000000000005</v>
      </c>
      <c r="R31" s="36">
        <v>105.52800000000001</v>
      </c>
      <c r="S31" s="7">
        <f>+M31/R31*100</f>
        <v>448603395985.89948</v>
      </c>
      <c r="T31" s="8">
        <f>M31/B31</f>
        <v>93594.757870849717</v>
      </c>
      <c r="U31" s="8">
        <f t="shared" si="1"/>
        <v>88691.871229294324</v>
      </c>
      <c r="V31" s="35">
        <f t="shared" si="4"/>
        <v>161.45656794295175</v>
      </c>
      <c r="W31" s="7">
        <v>171524.03916009786</v>
      </c>
      <c r="X31" s="7">
        <f t="shared" ref="X31:X33" si="15">O31/E31</f>
        <v>696167.86954041349</v>
      </c>
      <c r="Y31" s="8">
        <f t="shared" si="5"/>
        <v>569.44247787610618</v>
      </c>
      <c r="Z31" s="44">
        <f t="shared" si="6"/>
        <v>497.59774738535799</v>
      </c>
      <c r="AA31" s="8">
        <f t="shared" si="7"/>
        <v>1075.0160901045856</v>
      </c>
      <c r="AB31" s="8">
        <f t="shared" si="8"/>
        <v>710.69750603378918</v>
      </c>
      <c r="AC31" s="8">
        <f>(F31/D31)*1000</f>
        <v>1887.8396534697529</v>
      </c>
      <c r="AD31" s="44">
        <f>(G31/D31)*1000</f>
        <v>1248.0584670896574</v>
      </c>
      <c r="AE31" s="44">
        <v>197.87</v>
      </c>
      <c r="AF31" s="47">
        <f t="shared" si="12"/>
        <v>249.03128687846714</v>
      </c>
      <c r="AG31" s="48">
        <f>(H31/B31)*100000</f>
        <v>27.81732459812665</v>
      </c>
      <c r="AH31" s="13">
        <f t="shared" si="2"/>
        <v>11.506526592828507</v>
      </c>
      <c r="AI31" s="13">
        <f t="shared" si="13"/>
        <v>9.8062494674277314</v>
      </c>
      <c r="AJ31" s="44">
        <f t="shared" si="11"/>
        <v>3594.8820184790334</v>
      </c>
      <c r="AK31" s="44">
        <f t="shared" si="3"/>
        <v>139.94012256625592</v>
      </c>
      <c r="AL31" s="48">
        <v>3.2800000000000002</v>
      </c>
      <c r="AQ31" s="22"/>
    </row>
    <row r="32" spans="1:147" s="9" customFormat="1" x14ac:dyDescent="0.25">
      <c r="A32" s="37">
        <v>44196</v>
      </c>
      <c r="B32" s="8">
        <v>5111221</v>
      </c>
      <c r="C32" s="8">
        <v>12590</v>
      </c>
      <c r="D32" s="8">
        <v>587738</v>
      </c>
      <c r="E32" s="8">
        <v>535956</v>
      </c>
      <c r="F32" s="8">
        <v>1401412</v>
      </c>
      <c r="G32" s="8">
        <v>911037</v>
      </c>
      <c r="H32" s="8">
        <v>1416</v>
      </c>
      <c r="I32" s="8">
        <v>1256</v>
      </c>
      <c r="J32" s="8">
        <v>582</v>
      </c>
      <c r="K32" s="8">
        <v>494</v>
      </c>
      <c r="L32" s="62">
        <v>380384245263</v>
      </c>
      <c r="M32" s="7">
        <v>472677000000</v>
      </c>
      <c r="N32" s="62">
        <v>447096274124</v>
      </c>
      <c r="O32" s="62">
        <f t="shared" si="14"/>
        <v>422358723678.16962</v>
      </c>
      <c r="P32" s="33">
        <v>0.85099999999999998</v>
      </c>
      <c r="Q32" s="35">
        <v>583.77</v>
      </c>
      <c r="R32" s="36">
        <v>105.857</v>
      </c>
      <c r="S32" s="7">
        <f t="shared" ref="S32:S34" si="16">+M32/R32*100</f>
        <v>446524084377.98169</v>
      </c>
      <c r="T32" s="8">
        <f t="shared" ref="T32" si="17">M32/B32</f>
        <v>92478.294325367664</v>
      </c>
      <c r="U32" s="8">
        <f t="shared" si="1"/>
        <v>87361.529540198258</v>
      </c>
      <c r="V32" s="35">
        <f t="shared" si="4"/>
        <v>158.41563342646532</v>
      </c>
      <c r="W32" s="7">
        <v>172835.38370045499</v>
      </c>
      <c r="X32" s="7">
        <f t="shared" si="15"/>
        <v>788047.38388630713</v>
      </c>
      <c r="Y32" s="8">
        <f>D32/I32</f>
        <v>467.94426751592357</v>
      </c>
      <c r="Z32" s="44">
        <f t="shared" si="6"/>
        <v>426.71656050955414</v>
      </c>
      <c r="AA32" s="8">
        <f t="shared" si="7"/>
        <v>1115.7738853503186</v>
      </c>
      <c r="AB32" s="8">
        <f t="shared" si="8"/>
        <v>725.34792993630572</v>
      </c>
      <c r="AC32" s="8">
        <f t="shared" si="9"/>
        <v>2384.4161854431736</v>
      </c>
      <c r="AD32" s="44">
        <f t="shared" ref="AD32" si="18">(G32/D32)*1000</f>
        <v>1550.0733319948686</v>
      </c>
      <c r="AE32" s="44">
        <v>172.09</v>
      </c>
      <c r="AF32" s="47">
        <f t="shared" si="12"/>
        <v>246.32079105951394</v>
      </c>
      <c r="AG32" s="48">
        <f t="shared" si="10"/>
        <v>27.703752195414754</v>
      </c>
      <c r="AH32" s="13">
        <f t="shared" si="2"/>
        <v>11.386711707437421</v>
      </c>
      <c r="AI32" s="13">
        <f t="shared" si="13"/>
        <v>9.6650095935980858</v>
      </c>
      <c r="AJ32" s="44">
        <f t="shared" si="11"/>
        <v>3609.6193502824858</v>
      </c>
      <c r="AK32" s="44">
        <f t="shared" si="3"/>
        <v>114.98974511178444</v>
      </c>
      <c r="AL32" s="48">
        <v>3.45</v>
      </c>
      <c r="AQ32" s="22"/>
    </row>
    <row r="33" spans="1:43" s="9" customFormat="1" x14ac:dyDescent="0.25">
      <c r="A33" s="37">
        <v>44561</v>
      </c>
      <c r="B33" s="8">
        <v>5163021</v>
      </c>
      <c r="C33" s="8">
        <v>12659</v>
      </c>
      <c r="D33" s="8">
        <v>594582</v>
      </c>
      <c r="E33" s="8">
        <v>559754</v>
      </c>
      <c r="F33" s="8">
        <v>1426392</v>
      </c>
      <c r="G33" s="8">
        <v>895388</v>
      </c>
      <c r="H33" s="8">
        <v>1417</v>
      </c>
      <c r="I33" s="8">
        <v>1237</v>
      </c>
      <c r="J33" s="8">
        <v>597</v>
      </c>
      <c r="K33" s="8">
        <v>570</v>
      </c>
      <c r="L33" s="62">
        <v>377993342053.42041</v>
      </c>
      <c r="M33" s="7">
        <v>457170145688</v>
      </c>
      <c r="N33" s="62">
        <v>449278749428</v>
      </c>
      <c r="O33" s="62">
        <f t="shared" si="14"/>
        <v>445881135177.94409</v>
      </c>
      <c r="P33" s="33">
        <v>0.84099999999999997</v>
      </c>
      <c r="Q33" s="35">
        <v>619.51</v>
      </c>
      <c r="R33" s="36">
        <v>100.762</v>
      </c>
      <c r="S33" s="7">
        <f t="shared" si="16"/>
        <v>453712853742.4823</v>
      </c>
      <c r="T33" s="8">
        <f>M33/B33</f>
        <v>88547.024249562412</v>
      </c>
      <c r="U33" s="8">
        <f t="shared" si="1"/>
        <v>87877.398473196663</v>
      </c>
      <c r="V33" s="35">
        <f t="shared" si="4"/>
        <v>142.93074244090073</v>
      </c>
      <c r="W33" s="50" t="s">
        <v>81</v>
      </c>
      <c r="X33" s="7">
        <f t="shared" si="15"/>
        <v>796566.23298438976</v>
      </c>
      <c r="Y33" s="8">
        <f t="shared" si="5"/>
        <v>480.66451091350041</v>
      </c>
      <c r="Z33" s="8">
        <f>E33/I33</f>
        <v>452.50929668552953</v>
      </c>
      <c r="AA33" s="8">
        <f t="shared" si="7"/>
        <v>1153.1059013742927</v>
      </c>
      <c r="AB33" s="8">
        <f t="shared" si="8"/>
        <v>723.83831851253035</v>
      </c>
      <c r="AC33" s="8">
        <f t="shared" si="9"/>
        <v>2398.9828148178049</v>
      </c>
      <c r="AD33" s="44">
        <f>(G33/D33)*1000</f>
        <v>1505.9117161299871</v>
      </c>
      <c r="AE33" s="44">
        <v>184.29</v>
      </c>
      <c r="AF33" s="47">
        <f>(C33/B33)*100000</f>
        <v>245.18590956728627</v>
      </c>
      <c r="AG33" s="48">
        <f>(H33/B33)*100000</f>
        <v>27.445172119191454</v>
      </c>
      <c r="AH33" s="13">
        <f t="shared" si="2"/>
        <v>11.562997710061609</v>
      </c>
      <c r="AI33" s="13">
        <f t="shared" si="13"/>
        <v>11.040048064882944</v>
      </c>
      <c r="AJ33" s="44">
        <f>(B33/H33)</f>
        <v>3643.6280875088214</v>
      </c>
      <c r="AK33" s="8">
        <f t="shared" si="3"/>
        <v>115.16164664060054</v>
      </c>
      <c r="AL33" s="48">
        <v>3.53</v>
      </c>
      <c r="AQ33" s="22"/>
    </row>
    <row r="34" spans="1:43" s="9" customFormat="1" x14ac:dyDescent="0.25">
      <c r="A34" s="37">
        <v>44926</v>
      </c>
      <c r="B34" s="8">
        <v>5213362</v>
      </c>
      <c r="C34" s="8">
        <v>13095</v>
      </c>
      <c r="D34" s="8">
        <v>603586</v>
      </c>
      <c r="E34" s="8">
        <v>587095</v>
      </c>
      <c r="F34" s="8">
        <v>1364570</v>
      </c>
      <c r="G34" s="8">
        <v>829769</v>
      </c>
      <c r="H34" s="8">
        <v>1436</v>
      </c>
      <c r="I34" s="8">
        <v>1249</v>
      </c>
      <c r="J34" s="8">
        <v>618</v>
      </c>
      <c r="K34" s="8">
        <v>612</v>
      </c>
      <c r="L34" s="62">
        <v>382873143245.40002</v>
      </c>
      <c r="M34" s="7">
        <v>473479000000</v>
      </c>
      <c r="N34" s="62">
        <v>452607972440</v>
      </c>
      <c r="O34" s="62">
        <f>+N34/R34*100</f>
        <v>408144689920.10388</v>
      </c>
      <c r="P34" s="33">
        <v>0.84599999999999997</v>
      </c>
      <c r="Q34" s="35">
        <v>692.64</v>
      </c>
      <c r="R34" s="36">
        <v>110.89400000000001</v>
      </c>
      <c r="S34" s="7">
        <f t="shared" si="16"/>
        <v>426965390372.78845</v>
      </c>
      <c r="T34" s="8">
        <f>M34/B34</f>
        <v>90820.280655745752</v>
      </c>
      <c r="U34" s="8">
        <f t="shared" si="1"/>
        <v>81898.281832872613</v>
      </c>
      <c r="V34" s="35">
        <f>T34/Q34</f>
        <v>131.12191131864424</v>
      </c>
      <c r="W34" s="50" t="s">
        <v>81</v>
      </c>
      <c r="X34" s="7">
        <f>O34/E34</f>
        <v>695193.60566876549</v>
      </c>
      <c r="Y34" s="8">
        <f>D34/I34</f>
        <v>483.25540432345878</v>
      </c>
      <c r="Z34" s="8">
        <f t="shared" ref="Z34:Z35" si="19">E34/I34</f>
        <v>470.05204163330666</v>
      </c>
      <c r="AA34" s="8">
        <f t="shared" ref="AA34:AA35" si="20">F34/I34</f>
        <v>1092.5300240192153</v>
      </c>
      <c r="AB34" s="8">
        <f t="shared" ref="AB34" si="21">G34/I34</f>
        <v>664.34667734187349</v>
      </c>
      <c r="AC34" s="8">
        <f t="shared" si="9"/>
        <v>2260.7714559317146</v>
      </c>
      <c r="AD34" s="44">
        <f t="shared" ref="AD34:AD35" si="22">(G34/D34)*1000</f>
        <v>1374.7320183039369</v>
      </c>
      <c r="AE34" s="44">
        <v>173.52</v>
      </c>
      <c r="AF34" s="47">
        <f t="shared" ref="AF34:AF35" si="23">(C34/B34)*100000</f>
        <v>251.1814832731738</v>
      </c>
      <c r="AG34" s="48">
        <f t="shared" ref="AG34" si="24">(H34/B34)*100000</f>
        <v>27.544605573140711</v>
      </c>
      <c r="AH34" s="13">
        <f t="shared" si="2"/>
        <v>11.854154766156658</v>
      </c>
      <c r="AI34" s="13">
        <f t="shared" si="13"/>
        <v>11.739065884931835</v>
      </c>
      <c r="AJ34" s="44">
        <f t="shared" ref="AJ34:AJ35" si="25">(B34/H34)</f>
        <v>3630.474930362117</v>
      </c>
      <c r="AK34" s="8">
        <f t="shared" si="3"/>
        <v>115.77672910494226</v>
      </c>
      <c r="AL34" s="48">
        <v>3.22</v>
      </c>
      <c r="AQ34" s="22"/>
    </row>
    <row r="35" spans="1:43" s="9" customFormat="1" x14ac:dyDescent="0.25">
      <c r="A35" s="18">
        <v>45291</v>
      </c>
      <c r="B35" s="19">
        <v>5262225</v>
      </c>
      <c r="C35" s="8">
        <v>13095</v>
      </c>
      <c r="D35" s="19">
        <v>614735</v>
      </c>
      <c r="E35" s="19">
        <v>601554</v>
      </c>
      <c r="F35" s="19">
        <v>1314395</v>
      </c>
      <c r="G35" s="8">
        <v>784035</v>
      </c>
      <c r="H35" s="8">
        <v>1432</v>
      </c>
      <c r="I35" s="8">
        <v>1240</v>
      </c>
      <c r="J35" s="19">
        <v>618</v>
      </c>
      <c r="K35" s="19">
        <v>613</v>
      </c>
      <c r="L35" s="32">
        <v>392470945531.04681</v>
      </c>
      <c r="M35" s="20">
        <v>490764577205</v>
      </c>
      <c r="N35" s="32">
        <v>465259623362.16272</v>
      </c>
      <c r="O35" s="32">
        <f>+N35/R35*100</f>
        <v>423953804217.27374</v>
      </c>
      <c r="P35" s="38">
        <v>0.84360000000000002</v>
      </c>
      <c r="Q35" s="45">
        <v>541.86</v>
      </c>
      <c r="R35" s="39">
        <v>109.74299999999999</v>
      </c>
      <c r="S35" s="20">
        <f>+M35/R35*100</f>
        <v>447194424432.53784</v>
      </c>
      <c r="T35" s="8">
        <f>M35/B35</f>
        <v>93261.800323057265</v>
      </c>
      <c r="U35" s="19">
        <f>S35/B35</f>
        <v>84982.003702338436</v>
      </c>
      <c r="V35" s="35">
        <f t="shared" ref="V35" si="26">T35/Q35</f>
        <v>172.1141998358566</v>
      </c>
      <c r="W35" s="50" t="s">
        <v>81</v>
      </c>
      <c r="X35" s="7">
        <f>O35/E35</f>
        <v>704764.33407021442</v>
      </c>
      <c r="Y35" s="8">
        <f>D35/I35</f>
        <v>495.75403225806451</v>
      </c>
      <c r="Z35" s="8">
        <f t="shared" si="19"/>
        <v>485.1241935483871</v>
      </c>
      <c r="AA35" s="8">
        <f t="shared" si="20"/>
        <v>1059.9959677419354</v>
      </c>
      <c r="AB35" s="8">
        <f>G35/I35</f>
        <v>632.28629032258061</v>
      </c>
      <c r="AC35" s="19">
        <f>(F35/D35)*1000</f>
        <v>2138.1489584943106</v>
      </c>
      <c r="AD35" s="44">
        <f t="shared" si="22"/>
        <v>1275.4032225267797</v>
      </c>
      <c r="AE35" s="44">
        <v>158.32</v>
      </c>
      <c r="AF35" s="47">
        <f t="shared" si="23"/>
        <v>248.84910850448242</v>
      </c>
      <c r="AG35" s="48">
        <f>(H35/B35)*100000</f>
        <v>27.212823472960583</v>
      </c>
      <c r="AH35" s="21">
        <f t="shared" si="2"/>
        <v>11.744081638470419</v>
      </c>
      <c r="AI35" s="21">
        <f t="shared" si="13"/>
        <v>11.649064796735221</v>
      </c>
      <c r="AJ35" s="44">
        <f t="shared" si="25"/>
        <v>3674.73812849162</v>
      </c>
      <c r="AK35" s="19">
        <f>(D35/B35)*1000</f>
        <v>116.82035640817334</v>
      </c>
      <c r="AL35" s="48">
        <v>2.98</v>
      </c>
      <c r="AQ35" s="22"/>
    </row>
    <row r="36" spans="1:43" s="27" customFormat="1" ht="162.6" customHeight="1" x14ac:dyDescent="0.2">
      <c r="A36" s="42" t="s">
        <v>82</v>
      </c>
      <c r="B36" s="42" t="s">
        <v>83</v>
      </c>
      <c r="C36" s="42" t="s">
        <v>83</v>
      </c>
      <c r="D36" s="42" t="s">
        <v>84</v>
      </c>
      <c r="E36" s="42" t="s">
        <v>85</v>
      </c>
      <c r="F36" s="42" t="s">
        <v>86</v>
      </c>
      <c r="G36" s="42" t="s">
        <v>87</v>
      </c>
      <c r="H36" s="42" t="s">
        <v>88</v>
      </c>
      <c r="I36" s="42" t="s">
        <v>89</v>
      </c>
      <c r="J36" s="42" t="s">
        <v>90</v>
      </c>
      <c r="K36" s="42" t="s">
        <v>91</v>
      </c>
      <c r="L36" s="42" t="s">
        <v>92</v>
      </c>
      <c r="M36" s="42" t="s">
        <v>93</v>
      </c>
      <c r="N36" s="43" t="s">
        <v>94</v>
      </c>
      <c r="O36" s="43"/>
      <c r="P36" s="29"/>
      <c r="Q36" s="28"/>
      <c r="R36" s="28"/>
      <c r="S36" s="28"/>
      <c r="T36" s="28"/>
      <c r="U36" s="28"/>
      <c r="V36" s="28"/>
      <c r="W36" s="28"/>
      <c r="X36" s="28"/>
      <c r="Y36" s="30"/>
      <c r="Z36" s="31"/>
    </row>
    <row r="37" spans="1:43" ht="15" customHeight="1" x14ac:dyDescent="0.25">
      <c r="A37" s="81" t="s">
        <v>95</v>
      </c>
      <c r="B37" s="81"/>
      <c r="C37" s="81"/>
      <c r="D37" s="81"/>
      <c r="E37" s="81"/>
      <c r="F37" s="81"/>
      <c r="G37" s="81"/>
      <c r="H37" s="81"/>
      <c r="I37" s="81"/>
      <c r="J37" s="81"/>
      <c r="K37" s="81"/>
      <c r="L37" s="81"/>
      <c r="M37" s="70"/>
      <c r="N37" s="70"/>
      <c r="O37" s="11"/>
      <c r="P37" s="70"/>
      <c r="Q37" s="71"/>
      <c r="R37" s="72"/>
      <c r="S37" s="70"/>
      <c r="T37" s="73"/>
      <c r="U37" s="49"/>
      <c r="V37" s="74"/>
      <c r="W37" s="73"/>
      <c r="X37" s="70"/>
      <c r="Y37" s="75"/>
      <c r="Z37" s="26"/>
      <c r="AA37" s="22"/>
      <c r="AB37" s="22"/>
      <c r="AC37" s="22"/>
      <c r="AD37" s="22"/>
      <c r="AE37" s="22"/>
      <c r="AF37" s="22"/>
      <c r="AG37" s="22"/>
      <c r="AH37" s="22"/>
      <c r="AI37" s="22"/>
      <c r="AJ37" s="22"/>
      <c r="AK37" s="22"/>
      <c r="AL37" s="22"/>
      <c r="AM37" s="22"/>
      <c r="AN37" s="22"/>
      <c r="AO37" s="22"/>
      <c r="AP37" s="22"/>
      <c r="AQ37" s="22"/>
    </row>
    <row r="38" spans="1:43" ht="17.25" x14ac:dyDescent="0.25">
      <c r="A38" s="14" t="s">
        <v>96</v>
      </c>
      <c r="B38" s="76"/>
      <c r="C38" s="76"/>
      <c r="D38" s="76"/>
      <c r="E38" s="76"/>
      <c r="F38" s="76"/>
      <c r="G38" s="76"/>
      <c r="H38" s="76"/>
      <c r="I38" s="76"/>
      <c r="J38" s="76"/>
      <c r="K38" s="76"/>
      <c r="L38" s="76"/>
      <c r="M38" s="70"/>
      <c r="N38" s="70"/>
      <c r="O38" s="11"/>
      <c r="P38" s="70"/>
      <c r="Q38" s="71"/>
      <c r="R38" s="72"/>
      <c r="S38" s="77"/>
      <c r="T38" s="73"/>
      <c r="U38" s="49"/>
      <c r="V38" s="74"/>
      <c r="W38" s="73"/>
      <c r="X38" s="70"/>
      <c r="Y38" s="75"/>
      <c r="Z38" s="26"/>
      <c r="AA38" s="22"/>
      <c r="AB38" s="22"/>
      <c r="AC38" s="22"/>
      <c r="AD38" s="22"/>
      <c r="AE38" s="22"/>
      <c r="AF38" s="22"/>
      <c r="AG38" s="22"/>
      <c r="AH38" s="22"/>
      <c r="AI38" s="22"/>
      <c r="AJ38" s="22"/>
      <c r="AK38" s="22"/>
      <c r="AL38" s="22"/>
      <c r="AM38" s="22"/>
      <c r="AN38" s="22"/>
      <c r="AO38" s="22"/>
      <c r="AP38" s="22"/>
      <c r="AQ38" s="22"/>
    </row>
    <row r="39" spans="1:43" ht="17.25" x14ac:dyDescent="0.25">
      <c r="A39" s="14" t="s">
        <v>97</v>
      </c>
      <c r="B39" s="76"/>
      <c r="C39" s="76"/>
      <c r="D39" s="76"/>
      <c r="E39" s="76"/>
      <c r="F39" s="76"/>
      <c r="G39" s="76"/>
      <c r="H39" s="76"/>
      <c r="I39" s="76"/>
      <c r="J39" s="76"/>
      <c r="K39" s="76"/>
      <c r="L39" s="76"/>
      <c r="M39" s="70"/>
      <c r="N39" s="70"/>
      <c r="O39" s="11"/>
      <c r="P39" s="70"/>
      <c r="Q39" s="71"/>
      <c r="R39" s="72"/>
      <c r="S39" s="70"/>
      <c r="T39" s="73"/>
      <c r="U39" s="49"/>
      <c r="V39" s="74"/>
      <c r="W39" s="73"/>
      <c r="X39" s="70"/>
      <c r="Y39" s="75"/>
      <c r="Z39" s="22"/>
      <c r="AA39" s="22"/>
      <c r="AB39" s="22"/>
      <c r="AC39" s="22"/>
      <c r="AD39" s="22"/>
      <c r="AE39" s="22"/>
      <c r="AF39" s="22"/>
      <c r="AG39" s="22"/>
      <c r="AH39" s="22"/>
      <c r="AI39" s="22"/>
      <c r="AJ39" s="22"/>
      <c r="AK39" s="22"/>
      <c r="AL39" s="22"/>
      <c r="AM39" s="22"/>
      <c r="AN39" s="22"/>
      <c r="AO39" s="22"/>
      <c r="AP39" s="22"/>
      <c r="AQ39" s="22"/>
    </row>
    <row r="40" spans="1:43" x14ac:dyDescent="0.25">
      <c r="A40" s="76" t="s">
        <v>98</v>
      </c>
      <c r="B40" s="76"/>
      <c r="C40" s="76"/>
      <c r="D40" s="76"/>
      <c r="E40" s="76"/>
      <c r="F40" s="76"/>
      <c r="G40" s="76"/>
      <c r="H40" s="76"/>
      <c r="I40" s="76"/>
      <c r="J40" s="76"/>
      <c r="K40" s="76"/>
      <c r="L40" s="76"/>
      <c r="M40" s="70"/>
      <c r="N40" s="70"/>
      <c r="O40" s="11"/>
      <c r="P40" s="70"/>
      <c r="Q40" s="71"/>
      <c r="R40" s="72"/>
      <c r="S40" s="70"/>
      <c r="T40" s="73"/>
      <c r="U40" s="49"/>
      <c r="V40" s="74"/>
      <c r="W40" s="73"/>
      <c r="X40" s="70"/>
      <c r="Y40" s="49"/>
      <c r="Z40" s="22"/>
      <c r="AA40" s="22"/>
      <c r="AB40" s="22"/>
      <c r="AC40" s="22"/>
      <c r="AD40" s="22"/>
      <c r="AE40" s="22"/>
      <c r="AF40" s="22"/>
      <c r="AG40" s="22"/>
      <c r="AH40" s="22"/>
      <c r="AI40" s="22"/>
      <c r="AJ40" s="22"/>
      <c r="AK40" s="22"/>
      <c r="AL40" s="22"/>
      <c r="AM40" s="22"/>
      <c r="AN40" s="22"/>
      <c r="AO40" s="22"/>
      <c r="AP40" s="22"/>
      <c r="AQ40" s="22"/>
    </row>
    <row r="41" spans="1:43" x14ac:dyDescent="0.25">
      <c r="A41" s="78" t="s">
        <v>99</v>
      </c>
      <c r="B41" s="78"/>
      <c r="C41" s="78"/>
      <c r="D41" s="78"/>
      <c r="E41" s="78"/>
      <c r="F41" s="78"/>
      <c r="G41" s="78"/>
      <c r="H41" s="78"/>
      <c r="I41" s="78"/>
      <c r="J41" s="78"/>
      <c r="K41" s="78"/>
      <c r="L41" s="78"/>
      <c r="M41" s="70"/>
      <c r="N41" s="70"/>
      <c r="O41" s="11"/>
      <c r="P41" s="70"/>
      <c r="Q41" s="71"/>
      <c r="R41" s="72"/>
      <c r="S41" s="70"/>
      <c r="T41" s="73"/>
      <c r="U41" s="49"/>
      <c r="V41" s="74"/>
      <c r="W41" s="73"/>
      <c r="X41" s="70"/>
      <c r="Y41" s="49"/>
      <c r="Z41" s="22"/>
      <c r="AA41" s="22"/>
      <c r="AB41" s="22"/>
      <c r="AC41" s="22"/>
      <c r="AD41" s="22"/>
      <c r="AE41" s="22"/>
      <c r="AF41" s="22"/>
      <c r="AG41" s="22"/>
      <c r="AH41" s="22"/>
      <c r="AI41" s="22"/>
      <c r="AJ41" s="22"/>
      <c r="AK41" s="22"/>
      <c r="AL41" s="22"/>
      <c r="AM41" s="22"/>
      <c r="AN41" s="22"/>
      <c r="AO41" s="22"/>
      <c r="AP41" s="22"/>
      <c r="AQ41" s="22"/>
    </row>
    <row r="42" spans="1:43" ht="17.25" x14ac:dyDescent="0.25">
      <c r="A42" s="15" t="s">
        <v>100</v>
      </c>
      <c r="B42" s="79"/>
      <c r="C42" s="79"/>
      <c r="D42" s="79"/>
      <c r="E42" s="79"/>
      <c r="F42" s="69"/>
      <c r="G42" s="69"/>
      <c r="H42" s="69"/>
      <c r="I42" s="69"/>
      <c r="J42" s="69"/>
      <c r="K42" s="69"/>
      <c r="L42" s="69"/>
      <c r="M42" s="49"/>
      <c r="N42" s="80"/>
      <c r="O42" s="11"/>
      <c r="P42" s="80"/>
      <c r="Q42" s="49"/>
      <c r="R42" s="72"/>
      <c r="S42" s="49"/>
      <c r="T42" s="49"/>
      <c r="U42" s="49"/>
      <c r="V42" s="49"/>
      <c r="W42" s="49"/>
      <c r="X42" s="49"/>
      <c r="Y42" s="49"/>
      <c r="Z42" s="22"/>
      <c r="AA42" s="22"/>
      <c r="AB42" s="22"/>
      <c r="AC42" s="22"/>
      <c r="AD42" s="22"/>
      <c r="AE42" s="22"/>
      <c r="AF42" s="22"/>
      <c r="AG42" s="22"/>
      <c r="AH42" s="22"/>
      <c r="AI42" s="22"/>
      <c r="AJ42" s="22"/>
      <c r="AK42" s="22"/>
      <c r="AL42" s="22"/>
      <c r="AM42" s="22"/>
      <c r="AN42" s="22"/>
      <c r="AO42" s="22"/>
      <c r="AP42" s="22"/>
      <c r="AQ42" s="22"/>
    </row>
    <row r="43" spans="1:43" ht="17.25" x14ac:dyDescent="0.25">
      <c r="A43" s="14" t="s">
        <v>101</v>
      </c>
      <c r="B43" s="76"/>
      <c r="C43" s="76"/>
      <c r="D43" s="76"/>
      <c r="E43" s="76"/>
      <c r="F43" s="76"/>
      <c r="G43" s="76"/>
      <c r="H43" s="76"/>
      <c r="I43" s="76"/>
      <c r="J43" s="76"/>
      <c r="K43" s="76"/>
      <c r="L43" s="76"/>
      <c r="M43" s="49"/>
      <c r="N43" s="80"/>
      <c r="O43" s="80"/>
      <c r="P43" s="80"/>
      <c r="Q43" s="49"/>
      <c r="R43" s="72"/>
      <c r="S43" s="49"/>
      <c r="T43" s="49"/>
      <c r="U43" s="49"/>
      <c r="V43" s="49"/>
      <c r="W43" s="49"/>
      <c r="X43" s="49"/>
      <c r="Y43" s="49"/>
      <c r="Z43" s="22"/>
      <c r="AA43" s="22"/>
      <c r="AB43" s="22"/>
      <c r="AC43" s="22"/>
      <c r="AD43" s="22"/>
      <c r="AE43" s="22"/>
      <c r="AF43" s="22"/>
      <c r="AG43" s="22"/>
      <c r="AH43" s="22"/>
      <c r="AI43" s="22"/>
      <c r="AJ43" s="22"/>
      <c r="AK43" s="22"/>
      <c r="AL43" s="22"/>
      <c r="AM43" s="22"/>
      <c r="AN43" s="22"/>
      <c r="AO43" s="22"/>
      <c r="AP43" s="22"/>
      <c r="AQ43" s="22"/>
    </row>
    <row r="44" spans="1:43" x14ac:dyDescent="0.25">
      <c r="A44" s="76" t="s">
        <v>102</v>
      </c>
      <c r="B44" s="76"/>
      <c r="C44" s="76"/>
      <c r="D44" s="76"/>
      <c r="E44" s="76"/>
      <c r="F44" s="76"/>
      <c r="G44" s="76"/>
      <c r="H44" s="76"/>
      <c r="I44" s="76"/>
      <c r="J44" s="76"/>
      <c r="K44" s="76"/>
      <c r="L44" s="76"/>
      <c r="M44" s="49"/>
      <c r="N44" s="49"/>
      <c r="O44" s="49"/>
      <c r="P44" s="49"/>
      <c r="Q44" s="49"/>
      <c r="R44" s="72"/>
      <c r="S44" s="49"/>
      <c r="T44" s="49"/>
      <c r="U44" s="49"/>
      <c r="V44" s="49"/>
      <c r="W44" s="49"/>
      <c r="X44" s="49"/>
      <c r="Y44" s="49"/>
      <c r="Z44" s="22"/>
      <c r="AA44" s="22"/>
      <c r="AB44" s="22"/>
      <c r="AC44" s="22"/>
      <c r="AD44" s="22"/>
      <c r="AE44" s="22"/>
      <c r="AF44" s="22"/>
      <c r="AG44" s="22"/>
      <c r="AH44" s="22"/>
      <c r="AI44" s="22"/>
      <c r="AJ44" s="22"/>
      <c r="AK44" s="22"/>
      <c r="AL44" s="22"/>
      <c r="AM44" s="22"/>
      <c r="AN44" s="22"/>
      <c r="AO44" s="22"/>
      <c r="AP44" s="22"/>
      <c r="AQ44" s="22"/>
    </row>
    <row r="45" spans="1:43" ht="17.25" x14ac:dyDescent="0.25">
      <c r="A45" s="14" t="s">
        <v>103</v>
      </c>
      <c r="B45" s="76"/>
      <c r="C45" s="76"/>
      <c r="D45" s="76"/>
      <c r="E45" s="76"/>
      <c r="F45" s="76"/>
      <c r="G45" s="76"/>
      <c r="H45" s="76"/>
      <c r="I45" s="76"/>
      <c r="J45" s="76"/>
      <c r="K45" s="76"/>
      <c r="L45" s="76"/>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row>
    <row r="46" spans="1:43" x14ac:dyDescent="0.25">
      <c r="A46" s="76" t="s">
        <v>104</v>
      </c>
      <c r="B46" s="76"/>
      <c r="C46" s="76"/>
      <c r="D46" s="76"/>
      <c r="E46" s="76"/>
      <c r="F46" s="76"/>
      <c r="G46" s="76"/>
      <c r="H46" s="76"/>
      <c r="I46" s="76"/>
      <c r="J46" s="76"/>
      <c r="K46" s="76"/>
      <c r="L46" s="76"/>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row>
    <row r="47" spans="1:43" ht="17.25" x14ac:dyDescent="0.25">
      <c r="A47" s="14" t="s">
        <v>105</v>
      </c>
      <c r="B47" s="76"/>
      <c r="C47" s="76"/>
      <c r="D47" s="76"/>
      <c r="E47" s="76"/>
      <c r="F47" s="76"/>
      <c r="G47" s="76"/>
      <c r="H47" s="76"/>
      <c r="I47" s="76"/>
      <c r="J47" s="76"/>
      <c r="K47" s="76"/>
      <c r="L47" s="76"/>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row>
    <row r="48" spans="1:43" x14ac:dyDescent="0.25">
      <c r="A48" s="76" t="s">
        <v>106</v>
      </c>
      <c r="B48" s="76"/>
      <c r="C48" s="76"/>
      <c r="D48" s="76"/>
      <c r="E48" s="76"/>
      <c r="F48" s="76"/>
      <c r="G48" s="76"/>
      <c r="H48" s="76"/>
      <c r="I48" s="76"/>
      <c r="J48" s="76"/>
      <c r="K48" s="76"/>
      <c r="L48" s="76"/>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row>
    <row r="49" spans="1:38" x14ac:dyDescent="0.25">
      <c r="A49" s="69" t="s">
        <v>107</v>
      </c>
      <c r="B49" s="69"/>
      <c r="C49" s="69"/>
      <c r="D49" s="69"/>
      <c r="E49" s="69"/>
      <c r="F49" s="69"/>
      <c r="G49" s="69"/>
      <c r="H49" s="69"/>
      <c r="I49" s="69"/>
      <c r="J49" s="69"/>
      <c r="K49" s="69"/>
      <c r="L49" s="69"/>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1:38" ht="17.25" x14ac:dyDescent="0.25">
      <c r="A50" s="15" t="s">
        <v>108</v>
      </c>
      <c r="B50" s="69"/>
      <c r="C50" s="69"/>
      <c r="D50" s="69"/>
      <c r="E50" s="69"/>
      <c r="F50" s="69"/>
      <c r="G50" s="69"/>
      <c r="H50" s="69"/>
      <c r="I50" s="69"/>
      <c r="J50" s="69"/>
      <c r="K50" s="69"/>
      <c r="L50" s="69"/>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ht="17.25" x14ac:dyDescent="0.25">
      <c r="A51" s="14" t="s">
        <v>109</v>
      </c>
      <c r="B51" s="76"/>
      <c r="C51" s="76"/>
      <c r="D51" s="76"/>
      <c r="E51" s="76"/>
      <c r="F51" s="76"/>
      <c r="G51" s="76"/>
      <c r="H51" s="76"/>
      <c r="I51" s="76"/>
      <c r="J51" s="76"/>
      <c r="K51" s="76"/>
      <c r="L51" s="76"/>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row>
    <row r="52" spans="1:38" x14ac:dyDescent="0.25">
      <c r="A52" s="76" t="s">
        <v>110</v>
      </c>
      <c r="B52" s="76"/>
      <c r="C52" s="76"/>
      <c r="D52" s="76"/>
      <c r="E52" s="76"/>
      <c r="F52" s="76"/>
      <c r="G52" s="76"/>
      <c r="H52" s="76"/>
      <c r="I52" s="76"/>
      <c r="J52" s="76"/>
      <c r="K52" s="76"/>
      <c r="L52" s="76"/>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38" ht="17.25" x14ac:dyDescent="0.25">
      <c r="A53" s="16" t="s">
        <v>111</v>
      </c>
      <c r="B53" s="25"/>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38" x14ac:dyDescent="0.25">
      <c r="A54" s="24" t="s">
        <v>112</v>
      </c>
      <c r="B54" s="25"/>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row>
    <row r="55" spans="1:38" ht="17.25" x14ac:dyDescent="0.25">
      <c r="A55" s="16" t="s">
        <v>113</v>
      </c>
      <c r="B55" s="25"/>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38" x14ac:dyDescent="0.25">
      <c r="A56" s="24" t="s">
        <v>114</v>
      </c>
      <c r="B56" s="25"/>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row>
    <row r="57" spans="1:38" ht="17.25" x14ac:dyDescent="0.25">
      <c r="A57" s="17" t="s">
        <v>115</v>
      </c>
      <c r="B57" s="25"/>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row>
    <row r="58" spans="1:38" ht="17.25" x14ac:dyDescent="0.25">
      <c r="A58" s="17" t="s">
        <v>116</v>
      </c>
      <c r="B58" s="25"/>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row>
    <row r="59" spans="1:38" ht="17.25" x14ac:dyDescent="0.25">
      <c r="A59" s="17" t="s">
        <v>117</v>
      </c>
      <c r="B59" s="25"/>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row>
    <row r="60" spans="1:38" x14ac:dyDescent="0.25">
      <c r="A60" s="24" t="s">
        <v>118</v>
      </c>
      <c r="B60" s="25"/>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row r="61" spans="1:38" ht="17.25" x14ac:dyDescent="0.25">
      <c r="A61" s="17" t="s">
        <v>119</v>
      </c>
      <c r="B61" s="25"/>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row>
    <row r="62" spans="1:38" x14ac:dyDescent="0.25">
      <c r="A62" s="24" t="s">
        <v>118</v>
      </c>
      <c r="B62" s="25"/>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row>
    <row r="63" spans="1:38" ht="17.25" x14ac:dyDescent="0.25">
      <c r="A63" s="17" t="s">
        <v>120</v>
      </c>
      <c r="B63" s="25"/>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row>
    <row r="64" spans="1:38" x14ac:dyDescent="0.25">
      <c r="A64" s="24" t="s">
        <v>118</v>
      </c>
      <c r="B64" s="25"/>
      <c r="C64" s="22"/>
      <c r="D64" s="22"/>
      <c r="E64" s="22"/>
      <c r="F64" s="22"/>
      <c r="G64" s="22"/>
      <c r="H64" s="22"/>
      <c r="I64" s="22"/>
      <c r="J64" s="22"/>
      <c r="K64" s="22"/>
      <c r="L64" s="22"/>
    </row>
  </sheetData>
  <autoFilter ref="A1:AL64" xr:uid="{00000000-0009-0000-0000-000001000000}"/>
  <mergeCells count="1">
    <mergeCell ref="A37:L3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Metadatos</vt:lpstr>
      <vt:lpstr>Indicadores del Poder Judicial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Obryan Poyser</dc:creator>
  <cp:keywords/>
  <dc:description/>
  <cp:lastModifiedBy>Karlissa Calderon Zúñiga</cp:lastModifiedBy>
  <cp:revision/>
  <dcterms:created xsi:type="dcterms:W3CDTF">2015-03-17T17:33:25Z</dcterms:created>
  <dcterms:modified xsi:type="dcterms:W3CDTF">2025-06-08T23:14:58Z</dcterms:modified>
  <cp:category/>
  <cp:contentStatus/>
</cp:coreProperties>
</file>